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8745" yWindow="405" windowWidth="13110" windowHeight="6450" tabRatio="800"/>
  </bookViews>
  <sheets>
    <sheet name="GPRS Coordinates" sheetId="38" r:id="rId1"/>
  </sheets>
  <definedNames>
    <definedName name="_xlnm._FilterDatabase" localSheetId="0" hidden="1">'GPRS Coordinates'!$A$5:$BI$46</definedName>
  </definedNames>
  <calcPr calcId="145621"/>
  <pivotCaches>
    <pivotCache cacheId="23" r:id="rId2"/>
  </pivotCaches>
</workbook>
</file>

<file path=xl/calcChain.xml><?xml version="1.0" encoding="utf-8"?>
<calcChain xmlns="http://schemas.openxmlformats.org/spreadsheetml/2006/main">
  <c r="Y47" i="38" l="1"/>
  <c r="AF47" i="38" s="1"/>
  <c r="Z47" i="38"/>
  <c r="AG47" i="38" s="1"/>
  <c r="AA47" i="38"/>
  <c r="AB47" i="38"/>
  <c r="AC47" i="38"/>
  <c r="AJ47" i="38" s="1"/>
  <c r="AR47" i="38" s="1"/>
  <c r="AD47" i="38"/>
  <c r="AK47" i="38" s="1"/>
  <c r="AE47" i="38"/>
  <c r="AH47" i="38"/>
  <c r="AI47" i="38"/>
  <c r="AS47" i="38" s="1"/>
  <c r="AL47" i="38"/>
  <c r="BD47" i="38"/>
  <c r="Y48" i="38"/>
  <c r="AF48" i="38" s="1"/>
  <c r="Z48" i="38"/>
  <c r="AG48" i="38" s="1"/>
  <c r="AA48" i="38"/>
  <c r="AB48" i="38"/>
  <c r="AI48" i="38" s="1"/>
  <c r="AC48" i="38"/>
  <c r="AJ48" i="38" s="1"/>
  <c r="AD48" i="38"/>
  <c r="AK48" i="38" s="1"/>
  <c r="AE48" i="38"/>
  <c r="AH48" i="38"/>
  <c r="AR48" i="38" s="1"/>
  <c r="AL48" i="38"/>
  <c r="BD48" i="38"/>
  <c r="Y49" i="38"/>
  <c r="AF49" i="38" s="1"/>
  <c r="Z49" i="38"/>
  <c r="AA49" i="38"/>
  <c r="AB49" i="38"/>
  <c r="AI49" i="38" s="1"/>
  <c r="AC49" i="38"/>
  <c r="AJ49" i="38" s="1"/>
  <c r="AD49" i="38"/>
  <c r="AE49" i="38"/>
  <c r="AG49" i="38"/>
  <c r="AQ49" i="38" s="1"/>
  <c r="AH49" i="38"/>
  <c r="AR49" i="38" s="1"/>
  <c r="AK49" i="38"/>
  <c r="AL49" i="38"/>
  <c r="BD49" i="38"/>
  <c r="Y50" i="38"/>
  <c r="Z50" i="38"/>
  <c r="AA50" i="38"/>
  <c r="AB50" i="38"/>
  <c r="AI50" i="38" s="1"/>
  <c r="AC50" i="38"/>
  <c r="AD50" i="38"/>
  <c r="AE50" i="38"/>
  <c r="AF50" i="38"/>
  <c r="AM50" i="38" s="1"/>
  <c r="AN50" i="38" s="1"/>
  <c r="AG50" i="38"/>
  <c r="AH50" i="38"/>
  <c r="AJ50" i="38"/>
  <c r="AR50" i="38" s="1"/>
  <c r="AK50" i="38"/>
  <c r="AQ50" i="38" s="1"/>
  <c r="AL50" i="38"/>
  <c r="BD50" i="38"/>
  <c r="Y51" i="38"/>
  <c r="Z51" i="38"/>
  <c r="AG51" i="38" s="1"/>
  <c r="AA51" i="38"/>
  <c r="AB51" i="38"/>
  <c r="AC51" i="38"/>
  <c r="AJ51" i="38" s="1"/>
  <c r="AD51" i="38"/>
  <c r="AK51" i="38" s="1"/>
  <c r="AE51" i="38"/>
  <c r="AF51" i="38"/>
  <c r="AH51" i="38"/>
  <c r="AR51" i="38" s="1"/>
  <c r="AI51" i="38"/>
  <c r="AS51" i="38" s="1"/>
  <c r="AL51" i="38"/>
  <c r="BD51" i="38"/>
  <c r="Y52" i="38"/>
  <c r="AF52" i="38" s="1"/>
  <c r="Z52" i="38"/>
  <c r="AA52" i="38"/>
  <c r="AB52" i="38"/>
  <c r="AC52" i="38"/>
  <c r="AJ52" i="38" s="1"/>
  <c r="AD52" i="38"/>
  <c r="AK52" i="38" s="1"/>
  <c r="AQ52" i="38" s="1"/>
  <c r="AE52" i="38"/>
  <c r="AG52" i="38"/>
  <c r="AH52" i="38"/>
  <c r="AI52" i="38"/>
  <c r="AS52" i="38" s="1"/>
  <c r="AL52" i="38"/>
  <c r="BD52" i="38"/>
  <c r="Y53" i="38"/>
  <c r="AF53" i="38" s="1"/>
  <c r="Z53" i="38"/>
  <c r="AA53" i="38"/>
  <c r="AB53" i="38"/>
  <c r="AI53" i="38" s="1"/>
  <c r="AC53" i="38"/>
  <c r="AJ53" i="38" s="1"/>
  <c r="AD53" i="38"/>
  <c r="AE53" i="38"/>
  <c r="AG53" i="38"/>
  <c r="AH53" i="38"/>
  <c r="AR53" i="38" s="1"/>
  <c r="AK53" i="38"/>
  <c r="AL53" i="38"/>
  <c r="AP53" i="38"/>
  <c r="BD53" i="38"/>
  <c r="Y54" i="38"/>
  <c r="Z54" i="38"/>
  <c r="AA54" i="38"/>
  <c r="AH54" i="38" s="1"/>
  <c r="AB54" i="38"/>
  <c r="AI54" i="38" s="1"/>
  <c r="AC54" i="38"/>
  <c r="AD54" i="38"/>
  <c r="AE54" i="38"/>
  <c r="AL54" i="38" s="1"/>
  <c r="AF54" i="38"/>
  <c r="AM54" i="38" s="1"/>
  <c r="AG54" i="38"/>
  <c r="AQ54" i="38" s="1"/>
  <c r="AJ54" i="38"/>
  <c r="AK54" i="38"/>
  <c r="AN54" i="38"/>
  <c r="AS54" i="38"/>
  <c r="BD54" i="38"/>
  <c r="Y55" i="38"/>
  <c r="Z55" i="38"/>
  <c r="AG55" i="38" s="1"/>
  <c r="AA55" i="38"/>
  <c r="AH55" i="38" s="1"/>
  <c r="AR55" i="38" s="1"/>
  <c r="AB55" i="38"/>
  <c r="AC55" i="38"/>
  <c r="AD55" i="38"/>
  <c r="AK55" i="38" s="1"/>
  <c r="AE55" i="38"/>
  <c r="AL55" i="38" s="1"/>
  <c r="AF55" i="38"/>
  <c r="AI55" i="38"/>
  <c r="AJ55" i="38"/>
  <c r="AM55" i="38"/>
  <c r="AN55" i="38" s="1"/>
  <c r="BD55" i="38"/>
  <c r="Y56" i="38"/>
  <c r="AF56" i="38" s="1"/>
  <c r="Z56" i="38"/>
  <c r="AA56" i="38"/>
  <c r="AB56" i="38"/>
  <c r="AC56" i="38"/>
  <c r="AJ56" i="38" s="1"/>
  <c r="AD56" i="38"/>
  <c r="AK56" i="38" s="1"/>
  <c r="AE56" i="38"/>
  <c r="AG56" i="38"/>
  <c r="AP56" i="38" s="1"/>
  <c r="AH56" i="38"/>
  <c r="AI56" i="38"/>
  <c r="AL56" i="38"/>
  <c r="BD56" i="38"/>
  <c r="Y57" i="38"/>
  <c r="Z57" i="38"/>
  <c r="AA57" i="38"/>
  <c r="AB57" i="38"/>
  <c r="AI57" i="38" s="1"/>
  <c r="AC57" i="38"/>
  <c r="AD57" i="38"/>
  <c r="AE57" i="38"/>
  <c r="AF57" i="38"/>
  <c r="AG57" i="38"/>
  <c r="AH57" i="38"/>
  <c r="AR57" i="38" s="1"/>
  <c r="AJ57" i="38"/>
  <c r="AK57" i="38"/>
  <c r="AL57" i="38"/>
  <c r="AP57" i="38"/>
  <c r="AS57" i="38"/>
  <c r="BD57" i="38"/>
  <c r="Y58" i="38"/>
  <c r="Z58" i="38"/>
  <c r="AA58" i="38"/>
  <c r="AH58" i="38" s="1"/>
  <c r="AP58" i="38" s="1"/>
  <c r="AB58" i="38"/>
  <c r="AC58" i="38"/>
  <c r="AD58" i="38"/>
  <c r="AE58" i="38"/>
  <c r="AL58" i="38" s="1"/>
  <c r="AF58" i="38"/>
  <c r="AM58" i="38" s="1"/>
  <c r="AN58" i="38" s="1"/>
  <c r="AG58" i="38"/>
  <c r="AI58" i="38"/>
  <c r="AS58" i="38" s="1"/>
  <c r="AJ58" i="38"/>
  <c r="AK58" i="38"/>
  <c r="AR58" i="38"/>
  <c r="BD58" i="38"/>
  <c r="Y59" i="38"/>
  <c r="Z59" i="38"/>
  <c r="AG59" i="38" s="1"/>
  <c r="AQ59" i="38" s="1"/>
  <c r="AA59" i="38"/>
  <c r="AB59" i="38"/>
  <c r="AC59" i="38"/>
  <c r="AD59" i="38"/>
  <c r="AK59" i="38" s="1"/>
  <c r="AE59" i="38"/>
  <c r="AF59" i="38"/>
  <c r="AH59" i="38"/>
  <c r="AR59" i="38" s="1"/>
  <c r="AI59" i="38"/>
  <c r="AJ59" i="38"/>
  <c r="AL59" i="38"/>
  <c r="AM59" i="38"/>
  <c r="AN59" i="38" s="1"/>
  <c r="AS59" i="38"/>
  <c r="BD59" i="38"/>
  <c r="Y60" i="38"/>
  <c r="AF60" i="38" s="1"/>
  <c r="Z60" i="38"/>
  <c r="AA60" i="38"/>
  <c r="AH60" i="38" s="1"/>
  <c r="AB60" i="38"/>
  <c r="AC60" i="38"/>
  <c r="AJ60" i="38" s="1"/>
  <c r="AD60" i="38"/>
  <c r="AE60" i="38"/>
  <c r="AL60" i="38" s="1"/>
  <c r="AG60" i="38"/>
  <c r="AI60" i="38"/>
  <c r="AK60" i="38"/>
  <c r="AQ60" i="38"/>
  <c r="BD60" i="38"/>
  <c r="Y61" i="38"/>
  <c r="Z61" i="38"/>
  <c r="AG61" i="38" s="1"/>
  <c r="AA61" i="38"/>
  <c r="AH61" i="38" s="1"/>
  <c r="AB61" i="38"/>
  <c r="AC61" i="38"/>
  <c r="AD61" i="38"/>
  <c r="AK61" i="38" s="1"/>
  <c r="AE61" i="38"/>
  <c r="AL61" i="38" s="1"/>
  <c r="AF61" i="38"/>
  <c r="AI61" i="38"/>
  <c r="AJ61" i="38"/>
  <c r="BD61" i="38"/>
  <c r="Y62" i="38"/>
  <c r="AF62" i="38" s="1"/>
  <c r="Z62" i="38"/>
  <c r="AG62" i="38" s="1"/>
  <c r="AA62" i="38"/>
  <c r="AB62" i="38"/>
  <c r="AC62" i="38"/>
  <c r="AJ62" i="38" s="1"/>
  <c r="AD62" i="38"/>
  <c r="AK62" i="38" s="1"/>
  <c r="AE62" i="38"/>
  <c r="AH62" i="38"/>
  <c r="AR62" i="38" s="1"/>
  <c r="AI62" i="38"/>
  <c r="AS62" i="38" s="1"/>
  <c r="AL62" i="38"/>
  <c r="BD62" i="38"/>
  <c r="Y63" i="38"/>
  <c r="AF63" i="38" s="1"/>
  <c r="Z63" i="38"/>
  <c r="AA63" i="38"/>
  <c r="AB63" i="38"/>
  <c r="AI63" i="38" s="1"/>
  <c r="AC63" i="38"/>
  <c r="AJ63" i="38" s="1"/>
  <c r="AD63" i="38"/>
  <c r="AE63" i="38"/>
  <c r="AG63" i="38"/>
  <c r="AH63" i="38"/>
  <c r="AR63" i="38" s="1"/>
  <c r="AK63" i="38"/>
  <c r="AL63" i="38"/>
  <c r="BD63" i="38"/>
  <c r="Y64" i="38"/>
  <c r="Z64" i="38"/>
  <c r="AA64" i="38"/>
  <c r="AB64" i="38"/>
  <c r="AI64" i="38" s="1"/>
  <c r="AC64" i="38"/>
  <c r="AD64" i="38"/>
  <c r="AE64" i="38"/>
  <c r="AL64" i="38" s="1"/>
  <c r="AF64" i="38"/>
  <c r="AM64" i="38" s="1"/>
  <c r="AN64" i="38" s="1"/>
  <c r="AG64" i="38"/>
  <c r="AQ64" i="38" s="1"/>
  <c r="AH64" i="38"/>
  <c r="AJ64" i="38"/>
  <c r="AR64" i="38" s="1"/>
  <c r="AK64" i="38"/>
  <c r="BD64" i="38"/>
  <c r="Y65" i="38"/>
  <c r="Z65" i="38"/>
  <c r="AA65" i="38"/>
  <c r="AH65" i="38" s="1"/>
  <c r="AB65" i="38"/>
  <c r="AC65" i="38"/>
  <c r="AD65" i="38"/>
  <c r="AK65" i="38" s="1"/>
  <c r="AQ65" i="38" s="1"/>
  <c r="AE65" i="38"/>
  <c r="AL65" i="38" s="1"/>
  <c r="AF65" i="38"/>
  <c r="AG65" i="38"/>
  <c r="AI65" i="38"/>
  <c r="AJ65" i="38"/>
  <c r="BD65" i="38"/>
  <c r="Y66" i="38"/>
  <c r="AF66" i="38" s="1"/>
  <c r="Z66" i="38"/>
  <c r="AG66" i="38" s="1"/>
  <c r="AA66" i="38"/>
  <c r="AB66" i="38"/>
  <c r="AC66" i="38"/>
  <c r="AJ66" i="38" s="1"/>
  <c r="AD66" i="38"/>
  <c r="AK66" i="38" s="1"/>
  <c r="AE66" i="38"/>
  <c r="AH66" i="38"/>
  <c r="AR66" i="38" s="1"/>
  <c r="AI66" i="38"/>
  <c r="AS66" i="38" s="1"/>
  <c r="AL66" i="38"/>
  <c r="BD66" i="38"/>
  <c r="Y67" i="38"/>
  <c r="AF67" i="38" s="1"/>
  <c r="Z67" i="38"/>
  <c r="AA67" i="38"/>
  <c r="AB67" i="38"/>
  <c r="AI67" i="38" s="1"/>
  <c r="AC67" i="38"/>
  <c r="AJ67" i="38" s="1"/>
  <c r="AD67" i="38"/>
  <c r="AE67" i="38"/>
  <c r="AG67" i="38"/>
  <c r="AH67" i="38"/>
  <c r="AR67" i="38" s="1"/>
  <c r="AK67" i="38"/>
  <c r="AL67" i="38"/>
  <c r="AP67" i="38"/>
  <c r="BD67" i="38"/>
  <c r="Y68" i="38"/>
  <c r="Z68" i="38"/>
  <c r="AA68" i="38"/>
  <c r="AB68" i="38"/>
  <c r="AI68" i="38" s="1"/>
  <c r="AP68" i="38" s="1"/>
  <c r="AC68" i="38"/>
  <c r="AD68" i="38"/>
  <c r="AE68" i="38"/>
  <c r="AF68" i="38"/>
  <c r="AM68" i="38" s="1"/>
  <c r="AN68" i="38" s="1"/>
  <c r="AG68" i="38"/>
  <c r="AH68" i="38"/>
  <c r="AJ68" i="38"/>
  <c r="AK68" i="38"/>
  <c r="AL68" i="38"/>
  <c r="BD68" i="38"/>
  <c r="Y69" i="38"/>
  <c r="Z69" i="38"/>
  <c r="AA69" i="38"/>
  <c r="AH69" i="38" s="1"/>
  <c r="AB69" i="38"/>
  <c r="AI69" i="38" s="1"/>
  <c r="AC69" i="38"/>
  <c r="AD69" i="38"/>
  <c r="AE69" i="38"/>
  <c r="AL69" i="38" s="1"/>
  <c r="AF69" i="38"/>
  <c r="AG69" i="38"/>
  <c r="AQ69" i="38" s="1"/>
  <c r="AJ69" i="38"/>
  <c r="AK69" i="38"/>
  <c r="AR69" i="38"/>
  <c r="BD69" i="38"/>
  <c r="Y70" i="38"/>
  <c r="Z70" i="38"/>
  <c r="AG70" i="38" s="1"/>
  <c r="AM70" i="38" s="1"/>
  <c r="AN70" i="38" s="1"/>
  <c r="AA70" i="38"/>
  <c r="AH70" i="38" s="1"/>
  <c r="AB70" i="38"/>
  <c r="AC70" i="38"/>
  <c r="AD70" i="38"/>
  <c r="AK70" i="38" s="1"/>
  <c r="AE70" i="38"/>
  <c r="AL70" i="38" s="1"/>
  <c r="AF70" i="38"/>
  <c r="AI70" i="38"/>
  <c r="AS70" i="38" s="1"/>
  <c r="AJ70" i="38"/>
  <c r="AQ70" i="38"/>
  <c r="BD70" i="38"/>
  <c r="Y71" i="38"/>
  <c r="Z71" i="38"/>
  <c r="AA71" i="38"/>
  <c r="AH71" i="38" s="1"/>
  <c r="AB71" i="38"/>
  <c r="AI71" i="38" s="1"/>
  <c r="AS71" i="38" s="1"/>
  <c r="AC71" i="38"/>
  <c r="AD71" i="38"/>
  <c r="AE71" i="38"/>
  <c r="AL71" i="38" s="1"/>
  <c r="AF71" i="38"/>
  <c r="AM71" i="38" s="1"/>
  <c r="AN71" i="38" s="1"/>
  <c r="AG71" i="38"/>
  <c r="AQ71" i="38" s="1"/>
  <c r="AJ71" i="38"/>
  <c r="AK71" i="38"/>
  <c r="BD71" i="38"/>
  <c r="Y72" i="38"/>
  <c r="Z72" i="38"/>
  <c r="AG72" i="38" s="1"/>
  <c r="AA72" i="38"/>
  <c r="AH72" i="38" s="1"/>
  <c r="AB72" i="38"/>
  <c r="AC72" i="38"/>
  <c r="AD72" i="38"/>
  <c r="AK72" i="38" s="1"/>
  <c r="AE72" i="38"/>
  <c r="AL72" i="38" s="1"/>
  <c r="AF72" i="38"/>
  <c r="AI72" i="38"/>
  <c r="AJ72" i="38"/>
  <c r="BD72" i="38"/>
  <c r="Y73" i="38"/>
  <c r="AF73" i="38" s="1"/>
  <c r="AM73" i="38" s="1"/>
  <c r="AN73" i="38" s="1"/>
  <c r="Z73" i="38"/>
  <c r="AG73" i="38" s="1"/>
  <c r="AA73" i="38"/>
  <c r="AB73" i="38"/>
  <c r="AC73" i="38"/>
  <c r="AJ73" i="38" s="1"/>
  <c r="AD73" i="38"/>
  <c r="AK73" i="38" s="1"/>
  <c r="AE73" i="38"/>
  <c r="AH73" i="38"/>
  <c r="AI73" i="38"/>
  <c r="AS73" i="38" s="1"/>
  <c r="AL73" i="38"/>
  <c r="BD73" i="38"/>
  <c r="Y74" i="38"/>
  <c r="AF74" i="38" s="1"/>
  <c r="Z74" i="38"/>
  <c r="AA74" i="38"/>
  <c r="AB74" i="38"/>
  <c r="AI74" i="38" s="1"/>
  <c r="AC74" i="38"/>
  <c r="AJ74" i="38" s="1"/>
  <c r="AD74" i="38"/>
  <c r="AE74" i="38"/>
  <c r="AG74" i="38"/>
  <c r="AQ74" i="38" s="1"/>
  <c r="AH74" i="38"/>
  <c r="AR74" i="38" s="1"/>
  <c r="AK74" i="38"/>
  <c r="AL74" i="38"/>
  <c r="BD74" i="38"/>
  <c r="Y75" i="38"/>
  <c r="Z75" i="38"/>
  <c r="AA75" i="38"/>
  <c r="AH75" i="38" s="1"/>
  <c r="AB75" i="38"/>
  <c r="AI75" i="38" s="1"/>
  <c r="AS75" i="38" s="1"/>
  <c r="AC75" i="38"/>
  <c r="AD75" i="38"/>
  <c r="AE75" i="38"/>
  <c r="AL75" i="38" s="1"/>
  <c r="AF75" i="38"/>
  <c r="AM75" i="38" s="1"/>
  <c r="AN75" i="38" s="1"/>
  <c r="AG75" i="38"/>
  <c r="AQ75" i="38" s="1"/>
  <c r="AJ75" i="38"/>
  <c r="AK75" i="38"/>
  <c r="BD75" i="38"/>
  <c r="Y76" i="38"/>
  <c r="Z76" i="38"/>
  <c r="AG76" i="38" s="1"/>
  <c r="AA76" i="38"/>
  <c r="AH76" i="38" s="1"/>
  <c r="AB76" i="38"/>
  <c r="AC76" i="38"/>
  <c r="AD76" i="38"/>
  <c r="AK76" i="38" s="1"/>
  <c r="AE76" i="38"/>
  <c r="AL76" i="38" s="1"/>
  <c r="AF76" i="38"/>
  <c r="AI76" i="38"/>
  <c r="AJ76" i="38"/>
  <c r="BD76" i="38"/>
  <c r="Y77" i="38"/>
  <c r="AF77" i="38" s="1"/>
  <c r="Z77" i="38"/>
  <c r="AG77" i="38" s="1"/>
  <c r="AA77" i="38"/>
  <c r="AB77" i="38"/>
  <c r="AC77" i="38"/>
  <c r="AJ77" i="38" s="1"/>
  <c r="AD77" i="38"/>
  <c r="AK77" i="38" s="1"/>
  <c r="AE77" i="38"/>
  <c r="AH77" i="38"/>
  <c r="AI77" i="38"/>
  <c r="AS77" i="38" s="1"/>
  <c r="AL77" i="38"/>
  <c r="BD77" i="38"/>
  <c r="Y78" i="38"/>
  <c r="AF78" i="38" s="1"/>
  <c r="AM78" i="38" s="1"/>
  <c r="AN78" i="38" s="1"/>
  <c r="Z78" i="38"/>
  <c r="AA78" i="38"/>
  <c r="AB78" i="38"/>
  <c r="AI78" i="38" s="1"/>
  <c r="AC78" i="38"/>
  <c r="AJ78" i="38" s="1"/>
  <c r="AD78" i="38"/>
  <c r="AE78" i="38"/>
  <c r="AG78" i="38"/>
  <c r="AH78" i="38"/>
  <c r="AR78" i="38" s="1"/>
  <c r="AK78" i="38"/>
  <c r="AL78" i="38"/>
  <c r="BD78" i="38"/>
  <c r="Y79" i="38"/>
  <c r="Z79" i="38"/>
  <c r="AA79" i="38"/>
  <c r="AH79" i="38" s="1"/>
  <c r="AB79" i="38"/>
  <c r="AI79" i="38" s="1"/>
  <c r="AS79" i="38" s="1"/>
  <c r="AC79" i="38"/>
  <c r="AD79" i="38"/>
  <c r="AE79" i="38"/>
  <c r="AL79" i="38" s="1"/>
  <c r="AF79" i="38"/>
  <c r="AM79" i="38" s="1"/>
  <c r="AN79" i="38" s="1"/>
  <c r="AG79" i="38"/>
  <c r="AQ79" i="38" s="1"/>
  <c r="AJ79" i="38"/>
  <c r="AK79" i="38"/>
  <c r="BD79" i="38"/>
  <c r="Y80" i="38"/>
  <c r="Z80" i="38"/>
  <c r="AG80" i="38" s="1"/>
  <c r="AA80" i="38"/>
  <c r="AH80" i="38" s="1"/>
  <c r="AB80" i="38"/>
  <c r="AI80" i="38" s="1"/>
  <c r="AC80" i="38"/>
  <c r="AD80" i="38"/>
  <c r="AK80" i="38" s="1"/>
  <c r="AE80" i="38"/>
  <c r="AL80" i="38" s="1"/>
  <c r="AF80" i="38"/>
  <c r="AJ80" i="38"/>
  <c r="BD80" i="38"/>
  <c r="AS80" i="38" l="1"/>
  <c r="AS78" i="38"/>
  <c r="AP78" i="38"/>
  <c r="AR80" i="38"/>
  <c r="AP79" i="38"/>
  <c r="AR79" i="38"/>
  <c r="AQ77" i="38"/>
  <c r="AP77" i="38"/>
  <c r="AS76" i="38"/>
  <c r="AM74" i="38"/>
  <c r="AN74" i="38" s="1"/>
  <c r="AR73" i="38"/>
  <c r="AR72" i="38"/>
  <c r="AR71" i="38"/>
  <c r="AP71" i="38"/>
  <c r="AR70" i="38"/>
  <c r="AS69" i="38"/>
  <c r="AM69" i="38"/>
  <c r="AN69" i="38" s="1"/>
  <c r="AM77" i="38"/>
  <c r="AN77" i="38" s="1"/>
  <c r="AS74" i="38"/>
  <c r="AP74" i="38"/>
  <c r="AQ72" i="38"/>
  <c r="AM72" i="38"/>
  <c r="AN72" i="38" s="1"/>
  <c r="AP72" i="38"/>
  <c r="AP80" i="38"/>
  <c r="AQ80" i="38"/>
  <c r="AR77" i="38"/>
  <c r="AR76" i="38"/>
  <c r="AR75" i="38"/>
  <c r="AP75" i="38"/>
  <c r="AP73" i="38"/>
  <c r="AQ73" i="38"/>
  <c r="AS72" i="38"/>
  <c r="AM80" i="38"/>
  <c r="AN80" i="38" s="1"/>
  <c r="AQ78" i="38"/>
  <c r="AQ76" i="38"/>
  <c r="AP76" i="38"/>
  <c r="AM76" i="38"/>
  <c r="AN76" i="38" s="1"/>
  <c r="AP69" i="38"/>
  <c r="AR68" i="38"/>
  <c r="AQ66" i="38"/>
  <c r="AP66" i="38"/>
  <c r="AS65" i="38"/>
  <c r="AQ62" i="38"/>
  <c r="AP62" i="38"/>
  <c r="AS61" i="38"/>
  <c r="AQ68" i="38"/>
  <c r="AT68" i="38" s="1"/>
  <c r="AM66" i="38"/>
  <c r="AN66" i="38" s="1"/>
  <c r="AM62" i="38"/>
  <c r="AN62" i="38" s="1"/>
  <c r="AM60" i="38"/>
  <c r="AN60" i="38" s="1"/>
  <c r="AM67" i="38"/>
  <c r="AN67" i="38" s="1"/>
  <c r="AM63" i="38"/>
  <c r="AN63" i="38" s="1"/>
  <c r="AR61" i="38"/>
  <c r="AR60" i="38"/>
  <c r="AP70" i="38"/>
  <c r="AS68" i="38"/>
  <c r="AQ67" i="38"/>
  <c r="AS67" i="38"/>
  <c r="AM65" i="38"/>
  <c r="AN65" i="38" s="1"/>
  <c r="AR65" i="38"/>
  <c r="AP65" i="38"/>
  <c r="AS64" i="38"/>
  <c r="AP64" i="38"/>
  <c r="AQ63" i="38"/>
  <c r="AP63" i="38"/>
  <c r="AS63" i="38"/>
  <c r="AM61" i="38"/>
  <c r="AN61" i="38" s="1"/>
  <c r="AP61" i="38"/>
  <c r="AQ61" i="38"/>
  <c r="AP60" i="38"/>
  <c r="AS60" i="38"/>
  <c r="AM53" i="38"/>
  <c r="AN53" i="38" s="1"/>
  <c r="AP52" i="38"/>
  <c r="AR52" i="38"/>
  <c r="AM52" i="38"/>
  <c r="AN52" i="38" s="1"/>
  <c r="AM48" i="38"/>
  <c r="AN48" i="38" s="1"/>
  <c r="AQ58" i="38"/>
  <c r="AQ57" i="38"/>
  <c r="AT57" i="38" s="1"/>
  <c r="AP55" i="38"/>
  <c r="AQ55" i="38"/>
  <c r="AR54" i="38"/>
  <c r="AP54" i="38"/>
  <c r="AQ53" i="38"/>
  <c r="AT53" i="38" s="1"/>
  <c r="AS53" i="38"/>
  <c r="AS48" i="38"/>
  <c r="AP59" i="38"/>
  <c r="AM57" i="38"/>
  <c r="AN57" i="38" s="1"/>
  <c r="AQ56" i="38"/>
  <c r="AS56" i="38"/>
  <c r="AS55" i="38"/>
  <c r="AM49" i="38"/>
  <c r="AN49" i="38" s="1"/>
  <c r="AP47" i="38"/>
  <c r="AQ47" i="38"/>
  <c r="AR56" i="38"/>
  <c r="AM56" i="38"/>
  <c r="AN56" i="38" s="1"/>
  <c r="AP51" i="38"/>
  <c r="AQ51" i="38"/>
  <c r="AM51" i="38"/>
  <c r="AN51" i="38" s="1"/>
  <c r="AS50" i="38"/>
  <c r="AP50" i="38"/>
  <c r="AS49" i="38"/>
  <c r="AP49" i="38"/>
  <c r="AP48" i="38"/>
  <c r="AQ48" i="38"/>
  <c r="AM47" i="38"/>
  <c r="AN47" i="38" s="1"/>
  <c r="AV57" i="38" l="1"/>
  <c r="AZ57" i="38" s="1"/>
  <c r="AU57" i="38"/>
  <c r="AY57" i="38" s="1"/>
  <c r="AT50" i="38"/>
  <c r="AV50" i="38" s="1"/>
  <c r="AZ50" i="38" s="1"/>
  <c r="AT51" i="38"/>
  <c r="AW51" i="38" s="1"/>
  <c r="BA51" i="38" s="1"/>
  <c r="AT58" i="38"/>
  <c r="AU58" i="38" s="1"/>
  <c r="AY58" i="38" s="1"/>
  <c r="AT47" i="38"/>
  <c r="AU47" i="38" s="1"/>
  <c r="AY47" i="38" s="1"/>
  <c r="AX56" i="38"/>
  <c r="BB56" i="38" s="1"/>
  <c r="AU53" i="38"/>
  <c r="AY53" i="38" s="1"/>
  <c r="AV58" i="38"/>
  <c r="AZ58" i="38" s="1"/>
  <c r="AT64" i="38"/>
  <c r="AU64" i="38"/>
  <c r="AY64" i="38" s="1"/>
  <c r="AV64" i="38"/>
  <c r="AZ64" i="38" s="1"/>
  <c r="AT56" i="38"/>
  <c r="AU56" i="38" s="1"/>
  <c r="AY56" i="38" s="1"/>
  <c r="AU72" i="38"/>
  <c r="AY72" i="38" s="1"/>
  <c r="AT72" i="38"/>
  <c r="AV72" i="38" s="1"/>
  <c r="AZ72" i="38" s="1"/>
  <c r="AX69" i="38"/>
  <c r="BB69" i="38" s="1"/>
  <c r="AT79" i="38"/>
  <c r="AX79" i="38" s="1"/>
  <c r="BB79" i="38" s="1"/>
  <c r="AT48" i="38"/>
  <c r="AX48" i="38" s="1"/>
  <c r="BB48" i="38" s="1"/>
  <c r="AX50" i="38"/>
  <c r="BB50" i="38" s="1"/>
  <c r="AX51" i="38"/>
  <c r="BB51" i="38" s="1"/>
  <c r="AW56" i="38"/>
  <c r="BA56" i="38" s="1"/>
  <c r="AV53" i="38"/>
  <c r="AZ53" i="38" s="1"/>
  <c r="AT55" i="38"/>
  <c r="AU55" i="38" s="1"/>
  <c r="AY55" i="38" s="1"/>
  <c r="AW50" i="38"/>
  <c r="BA50" i="38" s="1"/>
  <c r="AT52" i="38"/>
  <c r="AX52" i="38" s="1"/>
  <c r="BB52" i="38" s="1"/>
  <c r="AT60" i="38"/>
  <c r="AV60" i="38" s="1"/>
  <c r="AZ60" i="38" s="1"/>
  <c r="AX64" i="38"/>
  <c r="BB64" i="38" s="1"/>
  <c r="AX68" i="38"/>
  <c r="BB68" i="38" s="1"/>
  <c r="AV56" i="38"/>
  <c r="AZ56" i="38" s="1"/>
  <c r="AW58" i="38"/>
  <c r="BA58" i="38" s="1"/>
  <c r="AW64" i="38"/>
  <c r="BA64" i="38" s="1"/>
  <c r="AW68" i="38"/>
  <c r="BA68" i="38" s="1"/>
  <c r="AT73" i="38"/>
  <c r="AX73" i="38" s="1"/>
  <c r="BB73" i="38" s="1"/>
  <c r="AU73" i="38"/>
  <c r="AY73" i="38" s="1"/>
  <c r="AV73" i="38"/>
  <c r="AZ73" i="38" s="1"/>
  <c r="AW73" i="38"/>
  <c r="BA73" i="38" s="1"/>
  <c r="AT77" i="38"/>
  <c r="AW77" i="38" s="1"/>
  <c r="BA77" i="38" s="1"/>
  <c r="AV49" i="38"/>
  <c r="AZ49" i="38" s="1"/>
  <c r="AT49" i="38"/>
  <c r="AX49" i="38" s="1"/>
  <c r="BB49" i="38" s="1"/>
  <c r="AU49" i="38"/>
  <c r="AY49" i="38" s="1"/>
  <c r="AW49" i="38"/>
  <c r="BA49" i="38" s="1"/>
  <c r="AX53" i="38"/>
  <c r="BB53" i="38" s="1"/>
  <c r="AV54" i="38"/>
  <c r="AZ54" i="38" s="1"/>
  <c r="AT54" i="38"/>
  <c r="AX54" i="38" s="1"/>
  <c r="BB54" i="38" s="1"/>
  <c r="AW57" i="38"/>
  <c r="BA57" i="38" s="1"/>
  <c r="AT63" i="38"/>
  <c r="AU63" i="38" s="1"/>
  <c r="AY63" i="38" s="1"/>
  <c r="AT65" i="38"/>
  <c r="AU65" i="38" s="1"/>
  <c r="AY65" i="38" s="1"/>
  <c r="AT67" i="38"/>
  <c r="AX67" i="38" s="1"/>
  <c r="BB67" i="38" s="1"/>
  <c r="AT70" i="38"/>
  <c r="AW70" i="38" s="1"/>
  <c r="BA70" i="38" s="1"/>
  <c r="AU70" i="38"/>
  <c r="AY70" i="38" s="1"/>
  <c r="AV70" i="38"/>
  <c r="AZ70" i="38" s="1"/>
  <c r="AW60" i="38"/>
  <c r="BA60" i="38" s="1"/>
  <c r="AV68" i="38"/>
  <c r="AZ68" i="38" s="1"/>
  <c r="AT69" i="38"/>
  <c r="AU69" i="38"/>
  <c r="AY69" i="38" s="1"/>
  <c r="AV69" i="38"/>
  <c r="AZ69" i="38" s="1"/>
  <c r="AW69" i="38"/>
  <c r="BA69" i="38" s="1"/>
  <c r="AV76" i="38"/>
  <c r="AZ76" i="38" s="1"/>
  <c r="AT76" i="38"/>
  <c r="AX76" i="38" s="1"/>
  <c r="BB76" i="38" s="1"/>
  <c r="AX70" i="38"/>
  <c r="BB70" i="38" s="1"/>
  <c r="AT75" i="38"/>
  <c r="AU75" i="38" s="1"/>
  <c r="AY75" i="38" s="1"/>
  <c r="AV71" i="38"/>
  <c r="AZ71" i="38" s="1"/>
  <c r="AT71" i="38"/>
  <c r="AX71" i="38" s="1"/>
  <c r="BB71" i="38" s="1"/>
  <c r="AU71" i="38"/>
  <c r="AY71" i="38" s="1"/>
  <c r="AT78" i="38"/>
  <c r="AU78" i="38" s="1"/>
  <c r="AY78" i="38" s="1"/>
  <c r="AW78" i="38"/>
  <c r="BA78" i="38" s="1"/>
  <c r="AX55" i="38"/>
  <c r="BB55" i="38" s="1"/>
  <c r="AT59" i="38"/>
  <c r="AX59" i="38" s="1"/>
  <c r="BB59" i="38" s="1"/>
  <c r="AV59" i="38"/>
  <c r="AZ59" i="38" s="1"/>
  <c r="AW54" i="38"/>
  <c r="BA54" i="38" s="1"/>
  <c r="AW53" i="38"/>
  <c r="BA53" i="38" s="1"/>
  <c r="AX57" i="38"/>
  <c r="BB57" i="38" s="1"/>
  <c r="AV61" i="38"/>
  <c r="AZ61" i="38" s="1"/>
  <c r="AT61" i="38"/>
  <c r="AX61" i="38" s="1"/>
  <c r="BB61" i="38" s="1"/>
  <c r="AV67" i="38"/>
  <c r="AZ67" i="38" s="1"/>
  <c r="AW61" i="38"/>
  <c r="BA61" i="38" s="1"/>
  <c r="AU68" i="38"/>
  <c r="AY68" i="38" s="1"/>
  <c r="AV62" i="38"/>
  <c r="AZ62" i="38" s="1"/>
  <c r="AT62" i="38"/>
  <c r="AW62" i="38" s="1"/>
  <c r="BA62" i="38" s="1"/>
  <c r="AT66" i="38"/>
  <c r="AU66" i="38" s="1"/>
  <c r="AY66" i="38" s="1"/>
  <c r="AX72" i="38"/>
  <c r="BB72" i="38" s="1"/>
  <c r="AT80" i="38"/>
  <c r="AW80" i="38" s="1"/>
  <c r="BA80" i="38" s="1"/>
  <c r="AT74" i="38"/>
  <c r="AX74" i="38" s="1"/>
  <c r="BB74" i="38" s="1"/>
  <c r="AV74" i="38"/>
  <c r="AZ74" i="38" s="1"/>
  <c r="AW71" i="38"/>
  <c r="BA71" i="38" s="1"/>
  <c r="AW74" i="38"/>
  <c r="BA74" i="38" s="1"/>
  <c r="AW79" i="38"/>
  <c r="BA79" i="38" s="1"/>
  <c r="AX78" i="38"/>
  <c r="BB78" i="38" s="1"/>
  <c r="AX77" i="38"/>
  <c r="BB77" i="38" s="1"/>
  <c r="BC69" i="38"/>
  <c r="BC71" i="38"/>
  <c r="BC68" i="38"/>
  <c r="BC56" i="38"/>
  <c r="BE56" i="38" l="1"/>
  <c r="BF56" i="38"/>
  <c r="BF68" i="38"/>
  <c r="BE68" i="38"/>
  <c r="BE71" i="38"/>
  <c r="BF71" i="38"/>
  <c r="BF69" i="38"/>
  <c r="BE69" i="38"/>
  <c r="AU74" i="38"/>
  <c r="AY74" i="38" s="1"/>
  <c r="AV80" i="38"/>
  <c r="AZ80" i="38" s="1"/>
  <c r="AV66" i="38"/>
  <c r="AZ66" i="38" s="1"/>
  <c r="AU62" i="38"/>
  <c r="AY62" i="38" s="1"/>
  <c r="AW65" i="38"/>
  <c r="BA65" i="38" s="1"/>
  <c r="AU59" i="38"/>
  <c r="AY59" i="38" s="1"/>
  <c r="AV78" i="38"/>
  <c r="AZ78" i="38" s="1"/>
  <c r="AV75" i="38"/>
  <c r="AZ75" i="38" s="1"/>
  <c r="AU76" i="38"/>
  <c r="AY76" i="38" s="1"/>
  <c r="AW63" i="38"/>
  <c r="BA63" i="38" s="1"/>
  <c r="AV65" i="38"/>
  <c r="AZ65" i="38" s="1"/>
  <c r="AW55" i="38"/>
  <c r="BA55" i="38" s="1"/>
  <c r="AU54" i="38"/>
  <c r="AY54" i="38" s="1"/>
  <c r="AV77" i="38"/>
  <c r="AZ77" i="38" s="1"/>
  <c r="AX63" i="38"/>
  <c r="BB63" i="38" s="1"/>
  <c r="AU52" i="38"/>
  <c r="AY52" i="38" s="1"/>
  <c r="AV55" i="38"/>
  <c r="AZ55" i="38" s="1"/>
  <c r="AW48" i="38"/>
  <c r="BA48" i="38" s="1"/>
  <c r="AV48" i="38"/>
  <c r="AZ48" i="38" s="1"/>
  <c r="AV79" i="38"/>
  <c r="AZ79" i="38" s="1"/>
  <c r="AW72" i="38"/>
  <c r="BA72" i="38" s="1"/>
  <c r="AU51" i="38"/>
  <c r="AY51" i="38" s="1"/>
  <c r="AU50" i="38"/>
  <c r="AY50" i="38" s="1"/>
  <c r="AX62" i="38"/>
  <c r="BB62" i="38" s="1"/>
  <c r="AX75" i="38"/>
  <c r="BB75" i="38" s="1"/>
  <c r="AW75" i="38"/>
  <c r="BA75" i="38" s="1"/>
  <c r="AU61" i="38"/>
  <c r="AY61" i="38" s="1"/>
  <c r="AX65" i="38"/>
  <c r="BB65" i="38" s="1"/>
  <c r="AV63" i="38"/>
  <c r="AZ63" i="38" s="1"/>
  <c r="AU77" i="38"/>
  <c r="AY77" i="38" s="1"/>
  <c r="AU60" i="38"/>
  <c r="AY60" i="38" s="1"/>
  <c r="AV52" i="38"/>
  <c r="AZ52" i="38" s="1"/>
  <c r="AU48" i="38"/>
  <c r="AY48" i="38" s="1"/>
  <c r="AU79" i="38"/>
  <c r="AY79" i="38" s="1"/>
  <c r="AU67" i="38"/>
  <c r="AY67" i="38" s="1"/>
  <c r="AX47" i="38"/>
  <c r="BB47" i="38" s="1"/>
  <c r="AW47" i="38"/>
  <c r="BA47" i="38" s="1"/>
  <c r="AW67" i="38"/>
  <c r="BA67" i="38" s="1"/>
  <c r="AU80" i="38"/>
  <c r="AY80" i="38" s="1"/>
  <c r="AX80" i="38"/>
  <c r="BB80" i="38" s="1"/>
  <c r="AW76" i="38"/>
  <c r="BA76" i="38" s="1"/>
  <c r="AX60" i="38"/>
  <c r="BB60" i="38" s="1"/>
  <c r="AX58" i="38"/>
  <c r="BB58" i="38" s="1"/>
  <c r="AW66" i="38"/>
  <c r="BA66" i="38" s="1"/>
  <c r="AX66" i="38"/>
  <c r="BB66" i="38" s="1"/>
  <c r="AW52" i="38"/>
  <c r="BA52" i="38" s="1"/>
  <c r="AV47" i="38"/>
  <c r="AZ47" i="38" s="1"/>
  <c r="AV51" i="38"/>
  <c r="AZ51" i="38" s="1"/>
  <c r="AW59" i="38"/>
  <c r="BA59" i="38" s="1"/>
  <c r="BC53" i="38"/>
  <c r="BC48" i="38"/>
  <c r="BC80" i="38"/>
  <c r="BC58" i="38"/>
  <c r="BC70" i="38"/>
  <c r="BC77" i="38"/>
  <c r="BC79" i="38"/>
  <c r="BC49" i="38"/>
  <c r="BC62" i="38"/>
  <c r="BC50" i="38"/>
  <c r="BC61" i="38"/>
  <c r="BC60" i="38"/>
  <c r="BC72" i="38"/>
  <c r="BC73" i="38"/>
  <c r="BC74" i="38"/>
  <c r="BC54" i="38"/>
  <c r="BC57" i="38"/>
  <c r="BC64" i="38"/>
  <c r="BC55" i="38"/>
  <c r="BC63" i="38"/>
  <c r="BC66" i="38"/>
  <c r="BC78" i="38"/>
  <c r="BC65" i="38"/>
  <c r="BC47" i="38"/>
  <c r="BC75" i="38"/>
  <c r="BE75" i="38" l="1"/>
  <c r="BF75" i="38"/>
  <c r="BF47" i="38"/>
  <c r="BE47" i="38"/>
  <c r="BE65" i="38"/>
  <c r="BF65" i="38"/>
  <c r="BE78" i="38"/>
  <c r="BF78" i="38"/>
  <c r="BE66" i="38"/>
  <c r="BF66" i="38"/>
  <c r="BF63" i="38"/>
  <c r="BE63" i="38"/>
  <c r="BF55" i="38"/>
  <c r="BE55" i="38"/>
  <c r="BE64" i="38"/>
  <c r="BF64" i="38"/>
  <c r="BE57" i="38"/>
  <c r="BF57" i="38"/>
  <c r="BF54" i="38"/>
  <c r="BE54" i="38"/>
  <c r="BE74" i="38"/>
  <c r="BF74" i="38"/>
  <c r="BF73" i="38"/>
  <c r="BE73" i="38"/>
  <c r="BE72" i="38"/>
  <c r="BF72" i="38"/>
  <c r="BE60" i="38"/>
  <c r="BF60" i="38"/>
  <c r="BE61" i="38"/>
  <c r="BF61" i="38"/>
  <c r="BE50" i="38"/>
  <c r="BF50" i="38"/>
  <c r="BE62" i="38"/>
  <c r="BF62" i="38"/>
  <c r="BE49" i="38"/>
  <c r="BF49" i="38"/>
  <c r="BE79" i="38"/>
  <c r="BF79" i="38"/>
  <c r="BF77" i="38"/>
  <c r="BE77" i="38"/>
  <c r="BE70" i="38"/>
  <c r="BF70" i="38"/>
  <c r="BF58" i="38"/>
  <c r="BE58" i="38"/>
  <c r="BE80" i="38"/>
  <c r="BF80" i="38"/>
  <c r="BE48" i="38"/>
  <c r="BF48" i="38"/>
  <c r="BE53" i="38"/>
  <c r="BF53" i="38"/>
  <c r="BC52" i="38"/>
  <c r="BC51" i="38"/>
  <c r="BC67" i="38"/>
  <c r="BC59" i="38"/>
  <c r="BC76" i="38"/>
  <c r="BE76" i="38" l="1"/>
  <c r="BF76" i="38"/>
  <c r="BF59" i="38"/>
  <c r="BE59" i="38"/>
  <c r="BE67" i="38"/>
  <c r="BF67" i="38"/>
  <c r="BF51" i="38"/>
  <c r="BE51" i="38"/>
  <c r="BE52" i="38"/>
  <c r="BF52" i="38"/>
  <c r="Z6" i="38" l="1"/>
  <c r="AG6" i="38" s="1"/>
  <c r="AA6" i="38"/>
  <c r="AH6" i="38" s="1"/>
  <c r="AR6" i="38" s="1"/>
  <c r="AB6" i="38"/>
  <c r="AI6" i="38" s="1"/>
  <c r="AS6" i="38" s="1"/>
  <c r="AD6" i="38"/>
  <c r="AK6" i="38"/>
  <c r="AC6" i="38"/>
  <c r="AJ6" i="38"/>
  <c r="AE6" i="38"/>
  <c r="AL6" i="38" s="1"/>
  <c r="Y7" i="38"/>
  <c r="Y8" i="38"/>
  <c r="Y9" i="38"/>
  <c r="Y10" i="38"/>
  <c r="Y11" i="38"/>
  <c r="Y12" i="38"/>
  <c r="Y13" i="38"/>
  <c r="Y14" i="38"/>
  <c r="Y15" i="38"/>
  <c r="Y16" i="38"/>
  <c r="Y17" i="38"/>
  <c r="Y18" i="38"/>
  <c r="Y19" i="38"/>
  <c r="Y20" i="38"/>
  <c r="Y21" i="38"/>
  <c r="Y22" i="38"/>
  <c r="Y23" i="38"/>
  <c r="Y24" i="38"/>
  <c r="Y25" i="38"/>
  <c r="Y26" i="38"/>
  <c r="Y27" i="38"/>
  <c r="Y28" i="38"/>
  <c r="Y29" i="38"/>
  <c r="Y30" i="38"/>
  <c r="Y31" i="38"/>
  <c r="Y32" i="38"/>
  <c r="Y33" i="38"/>
  <c r="Y34" i="38"/>
  <c r="Y35" i="38"/>
  <c r="Y36" i="38"/>
  <c r="Y37" i="38"/>
  <c r="Y38" i="38"/>
  <c r="Y39" i="38"/>
  <c r="Y40" i="38"/>
  <c r="Y41" i="38"/>
  <c r="Y42" i="38"/>
  <c r="Y43" i="38"/>
  <c r="Y44" i="38"/>
  <c r="Y45" i="38"/>
  <c r="Y46" i="38"/>
  <c r="Y6" i="38"/>
  <c r="BD7" i="38"/>
  <c r="BD8" i="38"/>
  <c r="BD9" i="38"/>
  <c r="BD10" i="38"/>
  <c r="BD11" i="38"/>
  <c r="BD12" i="38"/>
  <c r="BD13" i="38"/>
  <c r="BD14" i="38"/>
  <c r="BD15" i="38"/>
  <c r="BD16" i="38"/>
  <c r="BD17" i="38"/>
  <c r="BD18" i="38"/>
  <c r="BD19" i="38"/>
  <c r="BD20" i="38"/>
  <c r="BD21" i="38"/>
  <c r="BD22" i="38"/>
  <c r="BD23" i="38"/>
  <c r="BD24" i="38"/>
  <c r="BD25" i="38"/>
  <c r="BD26" i="38"/>
  <c r="BD27" i="38"/>
  <c r="BD28" i="38"/>
  <c r="BD29" i="38"/>
  <c r="BD30" i="38"/>
  <c r="BD31" i="38"/>
  <c r="BD32" i="38"/>
  <c r="BD33" i="38"/>
  <c r="BD34" i="38"/>
  <c r="BD35" i="38"/>
  <c r="BD36" i="38"/>
  <c r="BD37" i="38"/>
  <c r="BD38" i="38"/>
  <c r="BD39" i="38"/>
  <c r="BD40" i="38"/>
  <c r="BD41" i="38"/>
  <c r="BD42" i="38"/>
  <c r="BD43" i="38"/>
  <c r="BD44" i="38"/>
  <c r="BD45" i="38"/>
  <c r="BD46" i="38"/>
  <c r="BD6" i="38"/>
  <c r="Z24" i="38"/>
  <c r="AG24" i="38"/>
  <c r="AA24" i="38"/>
  <c r="AH24" i="38" s="1"/>
  <c r="AB24" i="38"/>
  <c r="AI24" i="38"/>
  <c r="AC24" i="38"/>
  <c r="AJ24" i="38" s="1"/>
  <c r="AD24" i="38"/>
  <c r="AK24" i="38"/>
  <c r="AE24" i="38"/>
  <c r="AL24" i="38" s="1"/>
  <c r="Z25" i="38"/>
  <c r="AG25" i="38"/>
  <c r="AA25" i="38"/>
  <c r="AH25" i="38" s="1"/>
  <c r="AB25" i="38"/>
  <c r="AI25" i="38"/>
  <c r="AC25" i="38"/>
  <c r="AJ25" i="38" s="1"/>
  <c r="AD25" i="38"/>
  <c r="AK25" i="38" s="1"/>
  <c r="AE25" i="38"/>
  <c r="AL25" i="38" s="1"/>
  <c r="Z26" i="38"/>
  <c r="AG26" i="38" s="1"/>
  <c r="AA26" i="38"/>
  <c r="AH26" i="38" s="1"/>
  <c r="AB26" i="38"/>
  <c r="AI26" i="38" s="1"/>
  <c r="AC26" i="38"/>
  <c r="AJ26" i="38" s="1"/>
  <c r="AD26" i="38"/>
  <c r="AK26" i="38" s="1"/>
  <c r="AE26" i="38"/>
  <c r="AL26" i="38" s="1"/>
  <c r="Z27" i="38"/>
  <c r="AG27" i="38" s="1"/>
  <c r="AA27" i="38"/>
  <c r="AH27" i="38" s="1"/>
  <c r="AB27" i="38"/>
  <c r="AI27" i="38" s="1"/>
  <c r="AC27" i="38"/>
  <c r="AJ27" i="38" s="1"/>
  <c r="AD27" i="38"/>
  <c r="AK27" i="38" s="1"/>
  <c r="AE27" i="38"/>
  <c r="AL27" i="38" s="1"/>
  <c r="Z28" i="38"/>
  <c r="AG28" i="38" s="1"/>
  <c r="AA28" i="38"/>
  <c r="AH28" i="38" s="1"/>
  <c r="AB28" i="38"/>
  <c r="AI28" i="38" s="1"/>
  <c r="AC28" i="38"/>
  <c r="AJ28" i="38" s="1"/>
  <c r="AD28" i="38"/>
  <c r="AK28" i="38" s="1"/>
  <c r="AE28" i="38"/>
  <c r="AL28" i="38" s="1"/>
  <c r="Z29" i="38"/>
  <c r="AG29" i="38" s="1"/>
  <c r="AA29" i="38"/>
  <c r="AH29" i="38" s="1"/>
  <c r="AB29" i="38"/>
  <c r="AI29" i="38" s="1"/>
  <c r="AC29" i="38"/>
  <c r="AJ29" i="38" s="1"/>
  <c r="AD29" i="38"/>
  <c r="AK29" i="38" s="1"/>
  <c r="AE29" i="38"/>
  <c r="AL29" i="38" s="1"/>
  <c r="Z30" i="38"/>
  <c r="AG30" i="38" s="1"/>
  <c r="AA30" i="38"/>
  <c r="AH30" i="38" s="1"/>
  <c r="AB30" i="38"/>
  <c r="AI30" i="38" s="1"/>
  <c r="AC30" i="38"/>
  <c r="AJ30" i="38" s="1"/>
  <c r="AD30" i="38"/>
  <c r="AK30" i="38" s="1"/>
  <c r="AE30" i="38"/>
  <c r="AL30" i="38" s="1"/>
  <c r="Z31" i="38"/>
  <c r="AG31" i="38" s="1"/>
  <c r="AA31" i="38"/>
  <c r="AH31" i="38" s="1"/>
  <c r="AB31" i="38"/>
  <c r="AI31" i="38" s="1"/>
  <c r="AC31" i="38"/>
  <c r="AJ31" i="38" s="1"/>
  <c r="AD31" i="38"/>
  <c r="AK31" i="38" s="1"/>
  <c r="AE31" i="38"/>
  <c r="AL31" i="38" s="1"/>
  <c r="Z32" i="38"/>
  <c r="AG32" i="38" s="1"/>
  <c r="AA32" i="38"/>
  <c r="AH32" i="38" s="1"/>
  <c r="AB32" i="38"/>
  <c r="AI32" i="38" s="1"/>
  <c r="AC32" i="38"/>
  <c r="AJ32" i="38" s="1"/>
  <c r="AD32" i="38"/>
  <c r="AK32" i="38" s="1"/>
  <c r="AE32" i="38"/>
  <c r="AL32" i="38" s="1"/>
  <c r="Z33" i="38"/>
  <c r="AG33" i="38" s="1"/>
  <c r="AA33" i="38"/>
  <c r="AH33" i="38" s="1"/>
  <c r="AB33" i="38"/>
  <c r="AI33" i="38" s="1"/>
  <c r="AC33" i="38"/>
  <c r="AJ33" i="38" s="1"/>
  <c r="AD33" i="38"/>
  <c r="AK33" i="38" s="1"/>
  <c r="AE33" i="38"/>
  <c r="AL33" i="38" s="1"/>
  <c r="Z34" i="38"/>
  <c r="AG34" i="38" s="1"/>
  <c r="AA34" i="38"/>
  <c r="AH34" i="38" s="1"/>
  <c r="AB34" i="38"/>
  <c r="AI34" i="38" s="1"/>
  <c r="AC34" i="38"/>
  <c r="AJ34" i="38" s="1"/>
  <c r="AR34" i="38" s="1"/>
  <c r="AD34" i="38"/>
  <c r="AK34" i="38" s="1"/>
  <c r="AE34" i="38"/>
  <c r="AL34" i="38" s="1"/>
  <c r="Z35" i="38"/>
  <c r="AG35" i="38" s="1"/>
  <c r="AA35" i="38"/>
  <c r="AH35" i="38" s="1"/>
  <c r="AP35" i="38" s="1"/>
  <c r="AB35" i="38"/>
  <c r="AI35" i="38" s="1"/>
  <c r="AC35" i="38"/>
  <c r="AJ35" i="38" s="1"/>
  <c r="AD35" i="38"/>
  <c r="AK35" i="38" s="1"/>
  <c r="AE35" i="38"/>
  <c r="AL35" i="38" s="1"/>
  <c r="Z36" i="38"/>
  <c r="AG36" i="38" s="1"/>
  <c r="AA36" i="38"/>
  <c r="AH36" i="38" s="1"/>
  <c r="AB36" i="38"/>
  <c r="AI36" i="38" s="1"/>
  <c r="AC36" i="38"/>
  <c r="AJ36" i="38" s="1"/>
  <c r="AR36" i="38" s="1"/>
  <c r="AD36" i="38"/>
  <c r="AK36" i="38" s="1"/>
  <c r="AE36" i="38"/>
  <c r="AL36" i="38" s="1"/>
  <c r="Z37" i="38"/>
  <c r="AG37" i="38" s="1"/>
  <c r="AA37" i="38"/>
  <c r="AH37" i="38" s="1"/>
  <c r="AR37" i="38" s="1"/>
  <c r="AB37" i="38"/>
  <c r="AI37" i="38" s="1"/>
  <c r="AC37" i="38"/>
  <c r="AJ37" i="38" s="1"/>
  <c r="AD37" i="38"/>
  <c r="AK37" i="38" s="1"/>
  <c r="AE37" i="38"/>
  <c r="AL37" i="38" s="1"/>
  <c r="Z38" i="38"/>
  <c r="AG38" i="38" s="1"/>
  <c r="AA38" i="38"/>
  <c r="AH38" i="38" s="1"/>
  <c r="AB38" i="38"/>
  <c r="AI38" i="38" s="1"/>
  <c r="AC38" i="38"/>
  <c r="AJ38" i="38" s="1"/>
  <c r="AD38" i="38"/>
  <c r="AK38" i="38" s="1"/>
  <c r="AE38" i="38"/>
  <c r="AL38" i="38" s="1"/>
  <c r="Z39" i="38"/>
  <c r="AG39" i="38" s="1"/>
  <c r="AA39" i="38"/>
  <c r="AH39" i="38" s="1"/>
  <c r="AB39" i="38"/>
  <c r="AI39" i="38" s="1"/>
  <c r="AC39" i="38"/>
  <c r="AJ39" i="38" s="1"/>
  <c r="AD39" i="38"/>
  <c r="AK39" i="38" s="1"/>
  <c r="AE39" i="38"/>
  <c r="AL39" i="38" s="1"/>
  <c r="AS39" i="38" s="1"/>
  <c r="Z40" i="38"/>
  <c r="AG40" i="38" s="1"/>
  <c r="AA40" i="38"/>
  <c r="AH40" i="38" s="1"/>
  <c r="AB40" i="38"/>
  <c r="AI40" i="38" s="1"/>
  <c r="AC40" i="38"/>
  <c r="AJ40" i="38" s="1"/>
  <c r="AD40" i="38"/>
  <c r="AK40" i="38" s="1"/>
  <c r="AE40" i="38"/>
  <c r="AL40" i="38" s="1"/>
  <c r="Z41" i="38"/>
  <c r="AG41" i="38" s="1"/>
  <c r="AA41" i="38"/>
  <c r="AH41" i="38" s="1"/>
  <c r="AB41" i="38"/>
  <c r="AI41" i="38" s="1"/>
  <c r="AC41" i="38"/>
  <c r="AJ41" i="38" s="1"/>
  <c r="AD41" i="38"/>
  <c r="AK41" i="38" s="1"/>
  <c r="AE41" i="38"/>
  <c r="AL41" i="38" s="1"/>
  <c r="Z42" i="38"/>
  <c r="AG42" i="38" s="1"/>
  <c r="AA42" i="38"/>
  <c r="AH42" i="38" s="1"/>
  <c r="AB42" i="38"/>
  <c r="AI42" i="38" s="1"/>
  <c r="AC42" i="38"/>
  <c r="AJ42" i="38" s="1"/>
  <c r="AR42" i="38" s="1"/>
  <c r="AD42" i="38"/>
  <c r="AK42" i="38" s="1"/>
  <c r="AE42" i="38"/>
  <c r="AL42" i="38" s="1"/>
  <c r="Z43" i="38"/>
  <c r="AG43" i="38" s="1"/>
  <c r="AA43" i="38"/>
  <c r="AH43" i="38" s="1"/>
  <c r="AP43" i="38" s="1"/>
  <c r="AB43" i="38"/>
  <c r="AI43" i="38" s="1"/>
  <c r="AC43" i="38"/>
  <c r="AJ43" i="38" s="1"/>
  <c r="AD43" i="38"/>
  <c r="AK43" i="38" s="1"/>
  <c r="AE43" i="38"/>
  <c r="AL43" i="38" s="1"/>
  <c r="Z44" i="38"/>
  <c r="AG44" i="38" s="1"/>
  <c r="AA44" i="38"/>
  <c r="AH44" i="38" s="1"/>
  <c r="AB44" i="38"/>
  <c r="AI44" i="38" s="1"/>
  <c r="AC44" i="38"/>
  <c r="AJ44" i="38" s="1"/>
  <c r="AQ44" i="38" s="1"/>
  <c r="AD44" i="38"/>
  <c r="AK44" i="38" s="1"/>
  <c r="AE44" i="38"/>
  <c r="AL44" i="38" s="1"/>
  <c r="Z45" i="38"/>
  <c r="AG45" i="38" s="1"/>
  <c r="AA45" i="38"/>
  <c r="AH45" i="38" s="1"/>
  <c r="AP45" i="38" s="1"/>
  <c r="AB45" i="38"/>
  <c r="AI45" i="38" s="1"/>
  <c r="AC45" i="38"/>
  <c r="AJ45" i="38" s="1"/>
  <c r="AD45" i="38"/>
  <c r="AK45" i="38" s="1"/>
  <c r="AE45" i="38"/>
  <c r="AL45" i="38" s="1"/>
  <c r="AS45" i="38" s="1"/>
  <c r="Z46" i="38"/>
  <c r="AG46" i="38" s="1"/>
  <c r="AA46" i="38"/>
  <c r="AH46" i="38" s="1"/>
  <c r="AB46" i="38"/>
  <c r="AI46" i="38" s="1"/>
  <c r="AC46" i="38"/>
  <c r="AJ46" i="38" s="1"/>
  <c r="AR46" i="38" s="1"/>
  <c r="AD46" i="38"/>
  <c r="AK46" i="38" s="1"/>
  <c r="AE46" i="38"/>
  <c r="AL46" i="38" s="1"/>
  <c r="Z7" i="38"/>
  <c r="Z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1" i="38"/>
  <c r="Z22" i="38"/>
  <c r="Z23" i="38"/>
  <c r="AS37" i="38"/>
  <c r="AR30" i="38"/>
  <c r="AQ42" i="38"/>
  <c r="AS38" i="38"/>
  <c r="AS32" i="38"/>
  <c r="AP31" i="38"/>
  <c r="AP30" i="38"/>
  <c r="AQ28" i="38"/>
  <c r="AQ38" i="38"/>
  <c r="AQ26" i="38"/>
  <c r="AS24" i="38"/>
  <c r="AQ34" i="38"/>
  <c r="AP32" i="38"/>
  <c r="AQ30" i="38"/>
  <c r="AS29" i="38"/>
  <c r="AP27" i="38"/>
  <c r="AR25" i="38"/>
  <c r="AR43" i="38"/>
  <c r="AS35" i="38"/>
  <c r="AR32" i="38"/>
  <c r="AR29" i="38"/>
  <c r="AR28" i="38"/>
  <c r="AS27" i="38"/>
  <c r="AR26" i="38"/>
  <c r="AR24" i="38"/>
  <c r="AP33" i="38"/>
  <c r="AQ33" i="38"/>
  <c r="AP25" i="38"/>
  <c r="AQ25" i="38"/>
  <c r="AQ40" i="38"/>
  <c r="AQ37" i="38"/>
  <c r="AP29" i="38"/>
  <c r="AQ29" i="38"/>
  <c r="AQ24" i="38"/>
  <c r="AP24" i="38"/>
  <c r="AP46" i="38"/>
  <c r="AQ45" i="38"/>
  <c r="AP44" i="38"/>
  <c r="AQ43" i="38"/>
  <c r="AP42" i="38"/>
  <c r="AQ41" i="38"/>
  <c r="AP40" i="38"/>
  <c r="AP38" i="38"/>
  <c r="AP36" i="38"/>
  <c r="AP34" i="38"/>
  <c r="AP28" i="38"/>
  <c r="AP26" i="38"/>
  <c r="AQ32" i="38"/>
  <c r="AQ31" i="38"/>
  <c r="AF32" i="38"/>
  <c r="AM32" i="38"/>
  <c r="AN32" i="38" s="1"/>
  <c r="AF45" i="38"/>
  <c r="AM45" i="38" s="1"/>
  <c r="AN45" i="38" s="1"/>
  <c r="AF41" i="38"/>
  <c r="AM41" i="38"/>
  <c r="AN41" i="38" s="1"/>
  <c r="AF37" i="38"/>
  <c r="AM37" i="38" s="1"/>
  <c r="AN37" i="38" s="1"/>
  <c r="AF33" i="38"/>
  <c r="AM33" i="38" s="1"/>
  <c r="AN33" i="38" s="1"/>
  <c r="AF29" i="38"/>
  <c r="AM29" i="38" s="1"/>
  <c r="AN29" i="38" s="1"/>
  <c r="AF25" i="38"/>
  <c r="AM25" i="38"/>
  <c r="AN25" i="38" s="1"/>
  <c r="AF44" i="38"/>
  <c r="AM44" i="38" s="1"/>
  <c r="AN44" i="38" s="1"/>
  <c r="AF40" i="38"/>
  <c r="AM40" i="38" s="1"/>
  <c r="AN40" i="38" s="1"/>
  <c r="AF36" i="38"/>
  <c r="AM36" i="38" s="1"/>
  <c r="AN36" i="38" s="1"/>
  <c r="AF28" i="38"/>
  <c r="AM28" i="38"/>
  <c r="AN28" i="38" s="1"/>
  <c r="AF24" i="38"/>
  <c r="AM24" i="38" s="1"/>
  <c r="AN24" i="38" s="1"/>
  <c r="AF43" i="38"/>
  <c r="AM43" i="38" s="1"/>
  <c r="AN43" i="38" s="1"/>
  <c r="AF39" i="38"/>
  <c r="AM39" i="38" s="1"/>
  <c r="AN39" i="38" s="1"/>
  <c r="AF35" i="38"/>
  <c r="AM35" i="38"/>
  <c r="AN35" i="38" s="1"/>
  <c r="AF31" i="38"/>
  <c r="AM31" i="38" s="1"/>
  <c r="AN31" i="38" s="1"/>
  <c r="AF27" i="38"/>
  <c r="AM27" i="38" s="1"/>
  <c r="AN27" i="38" s="1"/>
  <c r="AF46" i="38"/>
  <c r="AM46" i="38" s="1"/>
  <c r="AN46" i="38" s="1"/>
  <c r="AF42" i="38"/>
  <c r="AM42" i="38"/>
  <c r="AN42" i="38" s="1"/>
  <c r="AF38" i="38"/>
  <c r="AM38" i="38" s="1"/>
  <c r="AN38" i="38" s="1"/>
  <c r="AF34" i="38"/>
  <c r="AM34" i="38" s="1"/>
  <c r="AN34" i="38" s="1"/>
  <c r="AF30" i="38"/>
  <c r="AM30" i="38" s="1"/>
  <c r="AN30" i="38" s="1"/>
  <c r="AF26" i="38"/>
  <c r="AM26" i="38"/>
  <c r="AN26" i="38" s="1"/>
  <c r="AE7" i="38"/>
  <c r="AE8" i="38"/>
  <c r="AE9" i="38"/>
  <c r="AE10" i="38"/>
  <c r="AE11" i="38"/>
  <c r="AE12" i="38"/>
  <c r="AE13" i="38"/>
  <c r="AE14" i="38"/>
  <c r="AE15" i="38"/>
  <c r="AE16" i="38"/>
  <c r="AE17" i="38"/>
  <c r="AE18" i="38"/>
  <c r="AE19" i="38"/>
  <c r="AE20" i="38"/>
  <c r="AE21" i="38"/>
  <c r="AE22" i="38"/>
  <c r="AE23" i="38"/>
  <c r="AD7" i="38"/>
  <c r="AD8" i="38"/>
  <c r="AD9" i="38"/>
  <c r="AD10" i="38"/>
  <c r="AD11" i="38"/>
  <c r="AD12" i="38"/>
  <c r="AD13" i="38"/>
  <c r="AD14" i="38"/>
  <c r="AD15" i="38"/>
  <c r="AD16" i="38"/>
  <c r="AD17" i="38"/>
  <c r="AD18" i="38"/>
  <c r="AD19" i="38"/>
  <c r="AD20" i="38"/>
  <c r="AD21" i="38"/>
  <c r="AD22" i="38"/>
  <c r="AD23" i="38"/>
  <c r="AC7" i="38"/>
  <c r="AC8" i="38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1" i="38"/>
  <c r="AC22" i="38"/>
  <c r="AC23" i="38"/>
  <c r="AB7" i="38"/>
  <c r="AB8" i="38"/>
  <c r="AB9" i="38"/>
  <c r="AB10" i="38"/>
  <c r="AB11" i="38"/>
  <c r="AB12" i="38"/>
  <c r="AB13" i="38"/>
  <c r="AB14" i="38"/>
  <c r="AB15" i="38"/>
  <c r="AB16" i="38"/>
  <c r="AB17" i="38"/>
  <c r="AB18" i="38"/>
  <c r="AB19" i="38"/>
  <c r="AB20" i="38"/>
  <c r="AB21" i="38"/>
  <c r="AB22" i="38"/>
  <c r="AI22" i="38" s="1"/>
  <c r="AS22" i="38" s="1"/>
  <c r="AB23" i="38"/>
  <c r="AA7" i="38"/>
  <c r="AA8" i="38"/>
  <c r="AA9" i="38"/>
  <c r="AA10" i="38"/>
  <c r="AA11" i="38"/>
  <c r="AA12" i="38"/>
  <c r="AA13" i="38"/>
  <c r="AA14" i="38"/>
  <c r="AA15" i="38"/>
  <c r="AA16" i="38"/>
  <c r="AA17" i="38"/>
  <c r="AA18" i="38"/>
  <c r="AA19" i="38"/>
  <c r="AA20" i="38"/>
  <c r="AA21" i="38"/>
  <c r="AA22" i="38"/>
  <c r="AA23" i="38"/>
  <c r="AT32" i="38"/>
  <c r="AW32" i="38" s="1"/>
  <c r="BA32" i="38" s="1"/>
  <c r="AT29" i="38"/>
  <c r="AU29" i="38" s="1"/>
  <c r="AY29" i="38" s="1"/>
  <c r="AT24" i="38"/>
  <c r="AW24" i="38" s="1"/>
  <c r="BA24" i="38" s="1"/>
  <c r="AV32" i="38"/>
  <c r="AZ32" i="38" s="1"/>
  <c r="AU32" i="38"/>
  <c r="AY32" i="38" s="1"/>
  <c r="AW29" i="38"/>
  <c r="BA29" i="38" s="1"/>
  <c r="AV29" i="38"/>
  <c r="AZ29" i="38" s="1"/>
  <c r="AU24" i="38"/>
  <c r="AY24" i="38" s="1"/>
  <c r="AV24" i="38"/>
  <c r="AZ24" i="38" s="1"/>
  <c r="AL23" i="38"/>
  <c r="AK23" i="38"/>
  <c r="AJ23" i="38"/>
  <c r="AR23" i="38" s="1"/>
  <c r="AI23" i="38"/>
  <c r="AL22" i="38"/>
  <c r="AK22" i="38"/>
  <c r="AJ22" i="38"/>
  <c r="AL21" i="38"/>
  <c r="AK21" i="38"/>
  <c r="AJ21" i="38"/>
  <c r="AR21" i="38" s="1"/>
  <c r="AI21" i="38"/>
  <c r="AL20" i="38"/>
  <c r="AK20" i="38"/>
  <c r="AJ20" i="38"/>
  <c r="AQ20" i="38" s="1"/>
  <c r="AI20" i="38"/>
  <c r="AL19" i="38"/>
  <c r="AK19" i="38"/>
  <c r="AJ19" i="38"/>
  <c r="AR19" i="38" s="1"/>
  <c r="AI19" i="38"/>
  <c r="AL18" i="38"/>
  <c r="AK18" i="38"/>
  <c r="AJ18" i="38"/>
  <c r="AI18" i="38"/>
  <c r="AL17" i="38"/>
  <c r="AK17" i="38"/>
  <c r="AJ17" i="38"/>
  <c r="AR17" i="38" s="1"/>
  <c r="AI17" i="38"/>
  <c r="AL16" i="38"/>
  <c r="AK16" i="38"/>
  <c r="AJ16" i="38"/>
  <c r="AI16" i="38"/>
  <c r="AL15" i="38"/>
  <c r="AK15" i="38"/>
  <c r="AJ15" i="38"/>
  <c r="AI15" i="38"/>
  <c r="AL14" i="38"/>
  <c r="AK14" i="38"/>
  <c r="AJ14" i="38"/>
  <c r="AI14" i="38"/>
  <c r="AL13" i="38"/>
  <c r="AK13" i="38"/>
  <c r="AJ13" i="38"/>
  <c r="AR13" i="38" s="1"/>
  <c r="AI13" i="38"/>
  <c r="AL12" i="38"/>
  <c r="AK12" i="38"/>
  <c r="AJ12" i="38"/>
  <c r="AI12" i="38"/>
  <c r="AL11" i="38"/>
  <c r="AK11" i="38"/>
  <c r="AJ11" i="38"/>
  <c r="AR11" i="38" s="1"/>
  <c r="AI11" i="38"/>
  <c r="AL10" i="38"/>
  <c r="AK10" i="38"/>
  <c r="AJ10" i="38"/>
  <c r="AI10" i="38"/>
  <c r="AL9" i="38"/>
  <c r="AK9" i="38"/>
  <c r="AJ9" i="38"/>
  <c r="AR9" i="38" s="1"/>
  <c r="AI9" i="38"/>
  <c r="AL8" i="38"/>
  <c r="AS8" i="38" s="1"/>
  <c r="AK8" i="38"/>
  <c r="AJ8" i="38"/>
  <c r="AI8" i="38"/>
  <c r="AL7" i="38"/>
  <c r="AK7" i="38"/>
  <c r="AJ7" i="38"/>
  <c r="AI7" i="38"/>
  <c r="BF34" i="38"/>
  <c r="BE34" i="38"/>
  <c r="AS10" i="38"/>
  <c r="AS14" i="38"/>
  <c r="AS18" i="38"/>
  <c r="AS11" i="38"/>
  <c r="AS15" i="38"/>
  <c r="AS19" i="38"/>
  <c r="AS23" i="38"/>
  <c r="AS7" i="38"/>
  <c r="AS12" i="38"/>
  <c r="AS16" i="38"/>
  <c r="AS20" i="38"/>
  <c r="AS9" i="38"/>
  <c r="AS13" i="38"/>
  <c r="AS17" i="38"/>
  <c r="AS21" i="38"/>
  <c r="AH23" i="38"/>
  <c r="AH19" i="38"/>
  <c r="AG20" i="38"/>
  <c r="AF21" i="38"/>
  <c r="AF6" i="38"/>
  <c r="AH12" i="38"/>
  <c r="AG13" i="38"/>
  <c r="AF14" i="38"/>
  <c r="AH16" i="38"/>
  <c r="AR16" i="38" s="1"/>
  <c r="AG17" i="38"/>
  <c r="AF18" i="38"/>
  <c r="AH20" i="38"/>
  <c r="AG21" i="38"/>
  <c r="AF22" i="38"/>
  <c r="AH7" i="38"/>
  <c r="AR7" i="38" s="1"/>
  <c r="AG8" i="38"/>
  <c r="AF9" i="38"/>
  <c r="AH15" i="38"/>
  <c r="AG16" i="38"/>
  <c r="AF17" i="38"/>
  <c r="AH8" i="38"/>
  <c r="AR8" i="38" s="1"/>
  <c r="AG9" i="38"/>
  <c r="AF10" i="38"/>
  <c r="AF7" i="38"/>
  <c r="AH9" i="38"/>
  <c r="AG10" i="38"/>
  <c r="AF11" i="38"/>
  <c r="AH13" i="38"/>
  <c r="AG14" i="38"/>
  <c r="AF15" i="38"/>
  <c r="AH17" i="38"/>
  <c r="AG18" i="38"/>
  <c r="AF19" i="38"/>
  <c r="AM19" i="38" s="1"/>
  <c r="AN19" i="38" s="1"/>
  <c r="AH21" i="38"/>
  <c r="AG22" i="38"/>
  <c r="AF23" i="38"/>
  <c r="AH11" i="38"/>
  <c r="AG12" i="38"/>
  <c r="AF13" i="38"/>
  <c r="AG7" i="38"/>
  <c r="AF8" i="38"/>
  <c r="AH10" i="38"/>
  <c r="AP10" i="38" s="1"/>
  <c r="AG11" i="38"/>
  <c r="AF12" i="38"/>
  <c r="AH14" i="38"/>
  <c r="AR14" i="38" s="1"/>
  <c r="AG15" i="38"/>
  <c r="AF16" i="38"/>
  <c r="AH18" i="38"/>
  <c r="AP18" i="38" s="1"/>
  <c r="AG19" i="38"/>
  <c r="AF20" i="38"/>
  <c r="AH22" i="38"/>
  <c r="AM22" i="38" s="1"/>
  <c r="AN22" i="38" s="1"/>
  <c r="AG23" i="38"/>
  <c r="AM20" i="38"/>
  <c r="AN20" i="38" s="1"/>
  <c r="AM8" i="38"/>
  <c r="AN8" i="38" s="1"/>
  <c r="AM10" i="38"/>
  <c r="AN10" i="38" s="1"/>
  <c r="AM6" i="38"/>
  <c r="AN6" i="38" s="1"/>
  <c r="AM21" i="38"/>
  <c r="AN21" i="38" s="1"/>
  <c r="AM16" i="38"/>
  <c r="AN16" i="38" s="1"/>
  <c r="AM17" i="38"/>
  <c r="AN17" i="38" s="1"/>
  <c r="AM23" i="38"/>
  <c r="AN23" i="38" s="1"/>
  <c r="AM18" i="38"/>
  <c r="AN18" i="38" s="1"/>
  <c r="AM13" i="38"/>
  <c r="AN13" i="38" s="1"/>
  <c r="AM11" i="38"/>
  <c r="AN11" i="38" s="1"/>
  <c r="AM15" i="38"/>
  <c r="AN15" i="38" s="1"/>
  <c r="AQ8" i="38"/>
  <c r="AQ23" i="38"/>
  <c r="AU23" i="38" s="1"/>
  <c r="AY23" i="38" s="1"/>
  <c r="AP23" i="38"/>
  <c r="AP19" i="38"/>
  <c r="AQ15" i="38"/>
  <c r="AP15" i="38"/>
  <c r="AQ11" i="38"/>
  <c r="AP11" i="38"/>
  <c r="AQ7" i="38"/>
  <c r="AP21" i="38"/>
  <c r="AP9" i="38"/>
  <c r="AP20" i="38"/>
  <c r="AQ12" i="38"/>
  <c r="AP12" i="38"/>
  <c r="AQ13" i="38"/>
  <c r="AP13" i="38"/>
  <c r="AM12" i="38"/>
  <c r="AN12" i="38" s="1"/>
  <c r="AP22" i="38"/>
  <c r="AQ22" i="38"/>
  <c r="AQ18" i="38"/>
  <c r="AQ14" i="38"/>
  <c r="AQ10" i="38"/>
  <c r="AQ16" i="38"/>
  <c r="AQ17" i="38"/>
  <c r="AT17" i="38" s="1"/>
  <c r="AV17" i="38" s="1"/>
  <c r="AZ17" i="38" s="1"/>
  <c r="AP17" i="38"/>
  <c r="AT23" i="38"/>
  <c r="BF18" i="38"/>
  <c r="BE18" i="38"/>
  <c r="AT11" i="38" l="1"/>
  <c r="AW11" i="38"/>
  <c r="BA11" i="38" s="1"/>
  <c r="AW13" i="38"/>
  <c r="BA13" i="38" s="1"/>
  <c r="AW17" i="38"/>
  <c r="BA17" i="38" s="1"/>
  <c r="AU17" i="38"/>
  <c r="AY17" i="38" s="1"/>
  <c r="AU11" i="38"/>
  <c r="AY11" i="38" s="1"/>
  <c r="AT13" i="38"/>
  <c r="AV13" i="38" s="1"/>
  <c r="AZ13" i="38" s="1"/>
  <c r="AM14" i="38"/>
  <c r="AN14" i="38" s="1"/>
  <c r="AW23" i="38"/>
  <c r="BA23" i="38" s="1"/>
  <c r="AX13" i="38"/>
  <c r="BB13" i="38" s="1"/>
  <c r="AX17" i="38"/>
  <c r="BB17" i="38" s="1"/>
  <c r="AX11" i="38"/>
  <c r="BB11" i="38" s="1"/>
  <c r="AV11" i="38"/>
  <c r="AZ11" i="38" s="1"/>
  <c r="AV23" i="38"/>
  <c r="AZ23" i="38" s="1"/>
  <c r="AT15" i="38"/>
  <c r="AP16" i="38"/>
  <c r="AP14" i="38"/>
  <c r="AQ21" i="38"/>
  <c r="AT21" i="38" s="1"/>
  <c r="AQ19" i="38"/>
  <c r="AT19" i="38" s="1"/>
  <c r="AP8" i="38"/>
  <c r="AM9" i="38"/>
  <c r="AN9" i="38" s="1"/>
  <c r="AR22" i="38"/>
  <c r="AR18" i="38"/>
  <c r="AT18" i="38" s="1"/>
  <c r="AX18" i="38" s="1"/>
  <c r="BB18" i="38" s="1"/>
  <c r="AR10" i="38"/>
  <c r="AR20" i="38"/>
  <c r="AT20" i="38" s="1"/>
  <c r="AU20" i="38" s="1"/>
  <c r="AY20" i="38" s="1"/>
  <c r="AT44" i="38"/>
  <c r="AX23" i="38"/>
  <c r="BB23" i="38" s="1"/>
  <c r="AU13" i="38"/>
  <c r="AY13" i="38" s="1"/>
  <c r="AQ9" i="38"/>
  <c r="AT9" i="38" s="1"/>
  <c r="AP7" i="38"/>
  <c r="AR15" i="38"/>
  <c r="AR12" i="38"/>
  <c r="AU44" i="38"/>
  <c r="AY44" i="38" s="1"/>
  <c r="AM7" i="38"/>
  <c r="AN7" i="38" s="1"/>
  <c r="AX29" i="38"/>
  <c r="BB29" i="38" s="1"/>
  <c r="AP37" i="38"/>
  <c r="AQ36" i="38"/>
  <c r="AQ46" i="38"/>
  <c r="AS43" i="38"/>
  <c r="AT43" i="38" s="1"/>
  <c r="AS41" i="38"/>
  <c r="AS33" i="38"/>
  <c r="AS31" i="38"/>
  <c r="AR45" i="38"/>
  <c r="AT45" i="38" s="1"/>
  <c r="AV45" i="38" s="1"/>
  <c r="AZ45" i="38" s="1"/>
  <c r="AR41" i="38"/>
  <c r="AR39" i="38"/>
  <c r="AR35" i="38"/>
  <c r="AR33" i="38"/>
  <c r="AR31" i="38"/>
  <c r="AR27" i="38"/>
  <c r="AR44" i="38"/>
  <c r="AP41" i="38"/>
  <c r="AS46" i="38"/>
  <c r="AS44" i="38"/>
  <c r="AS42" i="38"/>
  <c r="AS40" i="38"/>
  <c r="AQ39" i="38"/>
  <c r="AS36" i="38"/>
  <c r="AQ35" i="38"/>
  <c r="AS34" i="38"/>
  <c r="AT34" i="38" s="1"/>
  <c r="AS30" i="38"/>
  <c r="AS28" i="38"/>
  <c r="AQ27" i="38"/>
  <c r="AS26" i="38"/>
  <c r="AS25" i="38"/>
  <c r="AX24" i="38"/>
  <c r="BB24" i="38" s="1"/>
  <c r="AX32" i="38"/>
  <c r="BB32" i="38" s="1"/>
  <c r="AP39" i="38"/>
  <c r="AR40" i="38"/>
  <c r="AR38" i="38"/>
  <c r="AP6" i="38"/>
  <c r="AQ6" i="38"/>
  <c r="BC23" i="38"/>
  <c r="BC29" i="38"/>
  <c r="BC24" i="38"/>
  <c r="BC17" i="38"/>
  <c r="BC32" i="38"/>
  <c r="BC11" i="38"/>
  <c r="BC13" i="38"/>
  <c r="BE13" i="38" l="1"/>
  <c r="BF13" i="38"/>
  <c r="BE11" i="38"/>
  <c r="BF11" i="38"/>
  <c r="BF32" i="38"/>
  <c r="BE32" i="38"/>
  <c r="BF17" i="38"/>
  <c r="BE17" i="38"/>
  <c r="BF24" i="38"/>
  <c r="BE24" i="38"/>
  <c r="BE29" i="38"/>
  <c r="BF29" i="38"/>
  <c r="BE23" i="38"/>
  <c r="BF23" i="38"/>
  <c r="AX12" i="38"/>
  <c r="BB12" i="38" s="1"/>
  <c r="AW16" i="38"/>
  <c r="BA16" i="38" s="1"/>
  <c r="AU43" i="38"/>
  <c r="AY43" i="38" s="1"/>
  <c r="AV43" i="38"/>
  <c r="AZ43" i="38" s="1"/>
  <c r="AU35" i="38"/>
  <c r="AY35" i="38" s="1"/>
  <c r="AU42" i="38"/>
  <c r="AY42" i="38" s="1"/>
  <c r="AV21" i="38"/>
  <c r="AZ21" i="38" s="1"/>
  <c r="AU21" i="38"/>
  <c r="AY21" i="38" s="1"/>
  <c r="AW21" i="38"/>
  <c r="BA21" i="38" s="1"/>
  <c r="AX21" i="38"/>
  <c r="BB21" i="38" s="1"/>
  <c r="AT40" i="38"/>
  <c r="AW40" i="38" s="1"/>
  <c r="BA40" i="38" s="1"/>
  <c r="AU40" i="38"/>
  <c r="AY40" i="38" s="1"/>
  <c r="AV40" i="38"/>
  <c r="AZ40" i="38" s="1"/>
  <c r="AT28" i="38"/>
  <c r="AX28" i="38" s="1"/>
  <c r="BB28" i="38" s="1"/>
  <c r="AV28" i="38"/>
  <c r="AZ28" i="38" s="1"/>
  <c r="AX44" i="38"/>
  <c r="BB44" i="38" s="1"/>
  <c r="AU46" i="38"/>
  <c r="AY46" i="38" s="1"/>
  <c r="AV46" i="38"/>
  <c r="AZ46" i="38" s="1"/>
  <c r="AT46" i="38"/>
  <c r="AU15" i="38"/>
  <c r="AY15" i="38" s="1"/>
  <c r="AW15" i="38"/>
  <c r="BA15" i="38" s="1"/>
  <c r="AU34" i="38"/>
  <c r="AY34" i="38" s="1"/>
  <c r="AT42" i="38"/>
  <c r="AU45" i="38"/>
  <c r="AY45" i="38" s="1"/>
  <c r="AW46" i="38"/>
  <c r="BA46" i="38" s="1"/>
  <c r="AV9" i="38"/>
  <c r="AZ9" i="38" s="1"/>
  <c r="AW42" i="38"/>
  <c r="BA42" i="38" s="1"/>
  <c r="AV18" i="38"/>
  <c r="AZ18" i="38" s="1"/>
  <c r="AX15" i="38"/>
  <c r="BB15" i="38" s="1"/>
  <c r="AW19" i="38"/>
  <c r="BA19" i="38" s="1"/>
  <c r="AV10" i="38"/>
  <c r="AZ10" i="38" s="1"/>
  <c r="AT39" i="38"/>
  <c r="AU39" i="38" s="1"/>
  <c r="AY39" i="38" s="1"/>
  <c r="AU25" i="38"/>
  <c r="AY25" i="38" s="1"/>
  <c r="AT25" i="38"/>
  <c r="AX25" i="38" s="1"/>
  <c r="BB25" i="38" s="1"/>
  <c r="AW25" i="38"/>
  <c r="BA25" i="38" s="1"/>
  <c r="AV25" i="38"/>
  <c r="AZ25" i="38" s="1"/>
  <c r="AT30" i="38"/>
  <c r="AX30" i="38" s="1"/>
  <c r="BB30" i="38" s="1"/>
  <c r="AV30" i="38"/>
  <c r="AZ30" i="38" s="1"/>
  <c r="AW30" i="38"/>
  <c r="BA30" i="38" s="1"/>
  <c r="AX46" i="38"/>
  <c r="BB46" i="38" s="1"/>
  <c r="AW39" i="38"/>
  <c r="BA39" i="38" s="1"/>
  <c r="AT36" i="38"/>
  <c r="AV36" i="38" s="1"/>
  <c r="AZ36" i="38" s="1"/>
  <c r="AT7" i="38"/>
  <c r="AV7" i="38" s="1"/>
  <c r="AZ7" i="38" s="1"/>
  <c r="AT35" i="38"/>
  <c r="AX35" i="38" s="1"/>
  <c r="BB35" i="38" s="1"/>
  <c r="AW20" i="38"/>
  <c r="BA20" i="38" s="1"/>
  <c r="AV14" i="38"/>
  <c r="AZ14" i="38" s="1"/>
  <c r="AT14" i="38"/>
  <c r="AU14" i="38" s="1"/>
  <c r="AY14" i="38" s="1"/>
  <c r="AX14" i="38"/>
  <c r="BB14" i="38" s="1"/>
  <c r="AX19" i="38"/>
  <c r="BB19" i="38" s="1"/>
  <c r="AV19" i="38"/>
  <c r="AZ19" i="38" s="1"/>
  <c r="AV15" i="38"/>
  <c r="AZ15" i="38" s="1"/>
  <c r="AX20" i="38"/>
  <c r="BB20" i="38" s="1"/>
  <c r="AW9" i="38"/>
  <c r="BA9" i="38" s="1"/>
  <c r="AT6" i="38"/>
  <c r="AX6" i="38" s="1"/>
  <c r="BB6" i="38" s="1"/>
  <c r="AU6" i="38"/>
  <c r="AY6" i="38" s="1"/>
  <c r="AV6" i="38"/>
  <c r="AZ6" i="38" s="1"/>
  <c r="AU26" i="38"/>
  <c r="AY26" i="38" s="1"/>
  <c r="AT26" i="38"/>
  <c r="AX26" i="38" s="1"/>
  <c r="BB26" i="38" s="1"/>
  <c r="AW26" i="38"/>
  <c r="BA26" i="38" s="1"/>
  <c r="AV26" i="38"/>
  <c r="AZ26" i="38" s="1"/>
  <c r="AX34" i="38"/>
  <c r="BB34" i="38" s="1"/>
  <c r="AX40" i="38"/>
  <c r="BB40" i="38" s="1"/>
  <c r="AT41" i="38"/>
  <c r="AW41" i="38" s="1"/>
  <c r="BA41" i="38" s="1"/>
  <c r="AV41" i="38"/>
  <c r="AZ41" i="38" s="1"/>
  <c r="AT31" i="38"/>
  <c r="AX31" i="38" s="1"/>
  <c r="BB31" i="38" s="1"/>
  <c r="AX41" i="38"/>
  <c r="BB41" i="38" s="1"/>
  <c r="AT37" i="38"/>
  <c r="AX37" i="38" s="1"/>
  <c r="BB37" i="38" s="1"/>
  <c r="AV34" i="38"/>
  <c r="AZ34" i="38" s="1"/>
  <c r="AT8" i="38"/>
  <c r="AU8" i="38" s="1"/>
  <c r="AY8" i="38" s="1"/>
  <c r="AX8" i="38"/>
  <c r="BB8" i="38" s="1"/>
  <c r="AV16" i="38"/>
  <c r="AZ16" i="38" s="1"/>
  <c r="AU16" i="38"/>
  <c r="AY16" i="38" s="1"/>
  <c r="AT16" i="38"/>
  <c r="AX16" i="38"/>
  <c r="BB16" i="38" s="1"/>
  <c r="AU9" i="38"/>
  <c r="AY9" i="38" s="1"/>
  <c r="AW8" i="38"/>
  <c r="BA8" i="38" s="1"/>
  <c r="AT38" i="38"/>
  <c r="AX38" i="38" s="1"/>
  <c r="BB38" i="38" s="1"/>
  <c r="AT27" i="38"/>
  <c r="AV27" i="38" s="1"/>
  <c r="AZ27" i="38" s="1"/>
  <c r="AX27" i="38"/>
  <c r="BB27" i="38" s="1"/>
  <c r="AX42" i="38"/>
  <c r="BB42" i="38" s="1"/>
  <c r="AV42" i="38"/>
  <c r="AZ42" i="38" s="1"/>
  <c r="AW44" i="38"/>
  <c r="BA44" i="38" s="1"/>
  <c r="AT33" i="38"/>
  <c r="AX33" i="38" s="1"/>
  <c r="BB33" i="38" s="1"/>
  <c r="AW33" i="38"/>
  <c r="BA33" i="38" s="1"/>
  <c r="AW45" i="38"/>
  <c r="BA45" i="38" s="1"/>
  <c r="AX43" i="38"/>
  <c r="BB43" i="38" s="1"/>
  <c r="AW12" i="38"/>
  <c r="BA12" i="38" s="1"/>
  <c r="AT12" i="38"/>
  <c r="AW43" i="38"/>
  <c r="BA43" i="38" s="1"/>
  <c r="AW34" i="38"/>
  <c r="BA34" i="38" s="1"/>
  <c r="AX39" i="38"/>
  <c r="BB39" i="38" s="1"/>
  <c r="AV44" i="38"/>
  <c r="AZ44" i="38" s="1"/>
  <c r="AX45" i="38"/>
  <c r="BB45" i="38" s="1"/>
  <c r="AW18" i="38"/>
  <c r="BA18" i="38" s="1"/>
  <c r="AX9" i="38"/>
  <c r="BB9" i="38" s="1"/>
  <c r="AU18" i="38"/>
  <c r="AY18" i="38" s="1"/>
  <c r="AU19" i="38"/>
  <c r="AY19" i="38" s="1"/>
  <c r="AW14" i="38"/>
  <c r="BA14" i="38" s="1"/>
  <c r="AV20" i="38"/>
  <c r="AZ20" i="38" s="1"/>
  <c r="AT10" i="38"/>
  <c r="AU10" i="38" s="1"/>
  <c r="AY10" i="38" s="1"/>
  <c r="AT22" i="38"/>
  <c r="AU22" i="38" s="1"/>
  <c r="AY22" i="38" s="1"/>
  <c r="BC9" i="38"/>
  <c r="BC26" i="38"/>
  <c r="BC43" i="38"/>
  <c r="BC42" i="38"/>
  <c r="BC40" i="38"/>
  <c r="BC46" i="38"/>
  <c r="BC25" i="38"/>
  <c r="BC44" i="38"/>
  <c r="BC20" i="38"/>
  <c r="BC21" i="38"/>
  <c r="BC15" i="38"/>
  <c r="BC45" i="38"/>
  <c r="BC19" i="38"/>
  <c r="BC16" i="38"/>
  <c r="BC14" i="38"/>
  <c r="BE14" i="38" l="1"/>
  <c r="BF14" i="38"/>
  <c r="BE16" i="38"/>
  <c r="BF16" i="38"/>
  <c r="BF19" i="38"/>
  <c r="BE19" i="38"/>
  <c r="BE45" i="38"/>
  <c r="BF45" i="38"/>
  <c r="BF15" i="38"/>
  <c r="BE15" i="38"/>
  <c r="BE21" i="38"/>
  <c r="BF21" i="38"/>
  <c r="BE20" i="38"/>
  <c r="BF20" i="38"/>
  <c r="BE44" i="38"/>
  <c r="BF44" i="38"/>
  <c r="BF25" i="38"/>
  <c r="BE25" i="38"/>
  <c r="BF46" i="38"/>
  <c r="BE46" i="38"/>
  <c r="BF40" i="38"/>
  <c r="BE40" i="38"/>
  <c r="BF42" i="38"/>
  <c r="BE42" i="38"/>
  <c r="BF43" i="38"/>
  <c r="BE43" i="38"/>
  <c r="BE26" i="38"/>
  <c r="BF26" i="38"/>
  <c r="BE9" i="38"/>
  <c r="BF9" i="38"/>
  <c r="AV37" i="38"/>
  <c r="AZ37" i="38" s="1"/>
  <c r="AU36" i="38"/>
  <c r="AY36" i="38" s="1"/>
  <c r="AV33" i="38"/>
  <c r="AZ33" i="38" s="1"/>
  <c r="AW10" i="38"/>
  <c r="BA10" i="38" s="1"/>
  <c r="AU28" i="38"/>
  <c r="AY28" i="38" s="1"/>
  <c r="AW28" i="38"/>
  <c r="BA28" i="38" s="1"/>
  <c r="AX22" i="38"/>
  <c r="BB22" i="38" s="1"/>
  <c r="AU12" i="38"/>
  <c r="AY12" i="38" s="1"/>
  <c r="AV12" i="38"/>
  <c r="AZ12" i="38" s="1"/>
  <c r="AU33" i="38"/>
  <c r="AY33" i="38" s="1"/>
  <c r="AU27" i="38"/>
  <c r="AY27" i="38" s="1"/>
  <c r="AU38" i="38"/>
  <c r="AY38" i="38" s="1"/>
  <c r="AX10" i="38"/>
  <c r="BB10" i="38" s="1"/>
  <c r="AV8" i="38"/>
  <c r="AZ8" i="38" s="1"/>
  <c r="AW37" i="38"/>
  <c r="BA37" i="38" s="1"/>
  <c r="AU37" i="38"/>
  <c r="AY37" i="38" s="1"/>
  <c r="AV31" i="38"/>
  <c r="AZ31" i="38" s="1"/>
  <c r="AU41" i="38"/>
  <c r="AY41" i="38" s="1"/>
  <c r="AX7" i="38"/>
  <c r="BB7" i="38" s="1"/>
  <c r="AU30" i="38"/>
  <c r="AY30" i="38" s="1"/>
  <c r="AV39" i="38"/>
  <c r="AZ39" i="38" s="1"/>
  <c r="AW22" i="38"/>
  <c r="BA22" i="38" s="1"/>
  <c r="AV35" i="38"/>
  <c r="AZ35" i="38" s="1"/>
  <c r="AW35" i="38"/>
  <c r="BA35" i="38" s="1"/>
  <c r="AW6" i="38"/>
  <c r="BA6" i="38" s="1"/>
  <c r="AW7" i="38"/>
  <c r="BA7" i="38" s="1"/>
  <c r="AV38" i="38"/>
  <c r="AZ38" i="38" s="1"/>
  <c r="AW31" i="38"/>
  <c r="BA31" i="38" s="1"/>
  <c r="AU7" i="38"/>
  <c r="AY7" i="38" s="1"/>
  <c r="AW27" i="38"/>
  <c r="BA27" i="38" s="1"/>
  <c r="AX36" i="38"/>
  <c r="BB36" i="38" s="1"/>
  <c r="AW38" i="38"/>
  <c r="BA38" i="38" s="1"/>
  <c r="AU31" i="38"/>
  <c r="AY31" i="38" s="1"/>
  <c r="AW36" i="38"/>
  <c r="BA36" i="38" s="1"/>
  <c r="AV22" i="38"/>
  <c r="AZ22" i="38" s="1"/>
  <c r="BC35" i="38"/>
  <c r="BC22" i="38"/>
  <c r="BC12" i="38"/>
  <c r="BC30" i="38"/>
  <c r="BC6" i="38"/>
  <c r="BC38" i="38"/>
  <c r="BC28" i="38"/>
  <c r="BC7" i="38"/>
  <c r="BC39" i="38"/>
  <c r="BC36" i="38"/>
  <c r="BC33" i="38"/>
  <c r="BC8" i="38"/>
  <c r="BC41" i="38"/>
  <c r="BC27" i="38"/>
  <c r="BC10" i="38"/>
  <c r="BC37" i="38"/>
  <c r="BC31" i="38"/>
  <c r="BE31" i="38" l="1"/>
  <c r="BF31" i="38"/>
  <c r="BF37" i="38"/>
  <c r="BE37" i="38"/>
  <c r="BF10" i="38"/>
  <c r="BE10" i="38"/>
  <c r="BE27" i="38"/>
  <c r="BF27" i="38"/>
  <c r="BF41" i="38"/>
  <c r="BE41" i="38"/>
  <c r="BF8" i="38"/>
  <c r="BE8" i="38"/>
  <c r="BF33" i="38"/>
  <c r="BE33" i="38"/>
  <c r="BE36" i="38"/>
  <c r="BF36" i="38"/>
  <c r="BF39" i="38"/>
  <c r="BE39" i="38"/>
  <c r="BE7" i="38"/>
  <c r="BF7" i="38"/>
  <c r="BE28" i="38"/>
  <c r="BF28" i="38"/>
  <c r="BE38" i="38"/>
  <c r="BF38" i="38"/>
  <c r="BE6" i="38"/>
  <c r="BF6" i="38"/>
  <c r="BF30" i="38"/>
  <c r="BE30" i="38"/>
  <c r="BE12" i="38"/>
  <c r="BF12" i="38"/>
  <c r="BE22" i="38"/>
  <c r="BF22" i="38"/>
  <c r="BE35" i="38"/>
  <c r="BF35" i="38"/>
</calcChain>
</file>

<file path=xl/sharedStrings.xml><?xml version="1.0" encoding="utf-8"?>
<sst xmlns="http://schemas.openxmlformats.org/spreadsheetml/2006/main" count="127" uniqueCount="72">
  <si>
    <t>Row Labels</t>
  </si>
  <si>
    <t>Grand Total</t>
  </si>
  <si>
    <t>GCRO FIELD MANAGEMENT DASHBOARD</t>
  </si>
  <si>
    <t>Phase 1</t>
  </si>
  <si>
    <t>Phase 2 - 4</t>
  </si>
  <si>
    <t>EA/Dooblo Coordinates
(Starting of survey)</t>
  </si>
  <si>
    <t>Phase 2</t>
  </si>
  <si>
    <t>Phase 3a</t>
  </si>
  <si>
    <t>Phase 4a</t>
  </si>
  <si>
    <t>Phase 3b</t>
  </si>
  <si>
    <t>Phase 4b</t>
  </si>
  <si>
    <t>Phase 4c</t>
  </si>
  <si>
    <t>Not more than 100 meters</t>
  </si>
  <si>
    <t>1st to 2nd Dooblo coordinate match - 100m</t>
  </si>
  <si>
    <t>1st to 3rd Dooblo coordinate match - 100m</t>
  </si>
  <si>
    <t>1st to 4th Dooblo coordinate match - 100m</t>
  </si>
  <si>
    <t>2nd to 3rd Dooblo coordinate match - 100m</t>
  </si>
  <si>
    <t>2nd to 4th Dooblo coordinate match - 100m</t>
  </si>
  <si>
    <t>3rd to 4th Dooblo coordinate match - 100m</t>
  </si>
  <si>
    <t>1-2</t>
  </si>
  <si>
    <t>1-3</t>
  </si>
  <si>
    <t>1-4</t>
  </si>
  <si>
    <t>2-3</t>
  </si>
  <si>
    <t>2-4</t>
  </si>
  <si>
    <t>3-4</t>
  </si>
  <si>
    <t>Sample Number</t>
  </si>
  <si>
    <t>Supervisor</t>
  </si>
  <si>
    <t>Interviewer</t>
  </si>
  <si>
    <t>Dooblo EA</t>
  </si>
  <si>
    <t>VP Point</t>
  </si>
  <si>
    <t>EA Coordinates</t>
  </si>
  <si>
    <t>Dooblo Coordinates Captured
(Starting of survey)</t>
  </si>
  <si>
    <t>Dooblo Coordinates Captured
(Starting of interview)</t>
  </si>
  <si>
    <t>Dooblo Coordinates Captured
(Middle of interview)</t>
  </si>
  <si>
    <t>Dooblo Coordinates Captured
(End of interview)</t>
  </si>
  <si>
    <t>SBJ</t>
  </si>
  <si>
    <t>EA</t>
  </si>
  <si>
    <t>VP</t>
  </si>
  <si>
    <t>Lat</t>
  </si>
  <si>
    <t>Lon</t>
  </si>
  <si>
    <t>Meter</t>
  </si>
  <si>
    <t>EA+VP match within 100 m</t>
  </si>
  <si>
    <t>Score</t>
  </si>
  <si>
    <t>Match %</t>
  </si>
  <si>
    <t>Count of Match %</t>
  </si>
  <si>
    <t>Accepted coordinate</t>
  </si>
  <si>
    <t>Dooblo 1</t>
  </si>
  <si>
    <t>Dooblo 2</t>
  </si>
  <si>
    <t>Dooblo 3</t>
  </si>
  <si>
    <t>Dooblo 4</t>
  </si>
  <si>
    <t>Max Matches</t>
  </si>
  <si>
    <t>Dup with Dooblo 1</t>
  </si>
  <si>
    <t>Dup with Dooblo 2</t>
  </si>
  <si>
    <t>Dup with Dooblo 3</t>
  </si>
  <si>
    <t>Dup with Dooblo 4</t>
  </si>
  <si>
    <t>Address</t>
  </si>
  <si>
    <t>Sub Place</t>
  </si>
  <si>
    <t>Main Place</t>
  </si>
  <si>
    <t>Dooblo Used For Checks</t>
  </si>
  <si>
    <t>Upload Time</t>
  </si>
  <si>
    <t>Coordinate 
EA</t>
  </si>
  <si>
    <t>Coordinate 
Ward</t>
  </si>
  <si>
    <t>2a</t>
  </si>
  <si>
    <t>1a</t>
  </si>
  <si>
    <t>3a</t>
  </si>
  <si>
    <t>5a</t>
  </si>
  <si>
    <t>Investigation</t>
  </si>
  <si>
    <t>Checking</t>
  </si>
  <si>
    <t>Approve/Reject</t>
  </si>
  <si>
    <t>4a</t>
  </si>
  <si>
    <t>8a</t>
  </si>
  <si>
    <t>N=75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</si>
</sst>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5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0" fillId="2" borderId="0" xfId="0" applyFont="1" applyFill="1" applyAlignment="1">
      <alignment horizontal="center" vertical="center"/>
    </xf>
    <xf numFmtId="9" fontId="0" fillId="2" borderId="0" xfId="0" applyNumberFormat="1" applyFont="1" applyFill="1" applyAlignment="1">
      <alignment horizontal="center" vertical="center"/>
    </xf>
    <xf numFmtId="0" fontId="7" fillId="2" borderId="6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2" fillId="0" borderId="0" xfId="0" applyFont="1" applyAlignment="1">
      <alignment wrapText="1"/>
    </xf>
    <xf numFmtId="0" fontId="5" fillId="2" borderId="5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2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0" fillId="2" borderId="0" xfId="0" applyFont="1" applyFill="1" applyAlignment="1">
      <alignment horizontal="center" vertical="center" wrapText="1"/>
    </xf>
    <xf numFmtId="9" fontId="0" fillId="2" borderId="0" xfId="0" applyNumberFormat="1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5" fillId="2" borderId="0" xfId="0" applyFont="1" applyFill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3" fillId="0" borderId="0" xfId="0" applyFont="1"/>
    <xf numFmtId="9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4" fontId="5" fillId="2" borderId="0" xfId="0" applyNumberFormat="1" applyFont="1" applyFill="1" applyAlignment="1">
      <alignment vertical="center"/>
    </xf>
    <xf numFmtId="14" fontId="5" fillId="2" borderId="0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14" fontId="5" fillId="6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left" vertical="center"/>
    </xf>
    <xf numFmtId="0" fontId="5" fillId="2" borderId="0" xfId="0" quotePrefix="1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2" fontId="10" fillId="0" borderId="2" xfId="0" applyNumberFormat="1" applyFont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" xfId="0" applyFont="1" applyBorder="1"/>
    <xf numFmtId="164" fontId="3" fillId="0" borderId="1" xfId="0" applyNumberFormat="1" applyFont="1" applyBorder="1" applyAlignment="1">
      <alignment horizontal="left"/>
    </xf>
    <xf numFmtId="0" fontId="1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5" fillId="5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14" fontId="5" fillId="3" borderId="3" xfId="0" applyNumberFormat="1" applyFont="1" applyFill="1" applyBorder="1" applyAlignment="1">
      <alignment horizontal="center" vertical="center" wrapText="1"/>
    </xf>
    <xf numFmtId="14" fontId="5" fillId="3" borderId="7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</cellXfs>
  <cellStyles count="1">
    <cellStyle name="Normal" xfId="0" builtinId="0"/>
  </cellStyles>
  <dxfs count="1"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C652A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nus Koekemoer" refreshedDate="42584.662828935187" createdVersion="4" refreshedVersion="4" minRefreshableVersion="3" recordCount="76">
  <cacheSource type="worksheet">
    <worksheetSource ref="Y5:AN1048576" sheet="GPRS Coordinates"/>
  </cacheSource>
  <cacheFields count="16">
    <cacheField name="Meter" numFmtId="0">
      <sharedItems containsString="0" containsBlank="1" containsNumber="1" minValue="0" maxValue="9868.5872370999896"/>
    </cacheField>
    <cacheField name="Meter2" numFmtId="0">
      <sharedItems containsString="0" containsBlank="1" containsNumber="1" minValue="0" maxValue="1098.36115520508"/>
    </cacheField>
    <cacheField name="Meter3" numFmtId="0">
      <sharedItems containsBlank="1" containsMixedTypes="1" containsNumber="1" minValue="0" maxValue="6076.3454065167798"/>
    </cacheField>
    <cacheField name="Meter4" numFmtId="0">
      <sharedItems containsString="0" containsBlank="1" containsNumber="1" minValue="0" maxValue="2729.8784727001557"/>
    </cacheField>
    <cacheField name="Meter5" numFmtId="0">
      <sharedItems containsBlank="1" containsMixedTypes="1" containsNumber="1" minValue="0" maxValue="6076.3454065167798"/>
    </cacheField>
    <cacheField name="Meter6" numFmtId="0">
      <sharedItems containsString="0" containsBlank="1" containsNumber="1" minValue="0" maxValue="2757.7197360066029"/>
    </cacheField>
    <cacheField name="Meter7" numFmtId="0">
      <sharedItems containsBlank="1" containsMixedTypes="1" containsNumber="1" minValue="0" maxValue="6076.3454065167798"/>
    </cacheField>
    <cacheField name="EA+VP match within 100 m" numFmtId="0">
      <sharedItems containsBlank="1"/>
    </cacheField>
    <cacheField name="1st to 2nd Dooblo coordinate match - 100m" numFmtId="0">
      <sharedItems containsBlank="1"/>
    </cacheField>
    <cacheField name="1st to 3rd Dooblo coordinate match - 100m" numFmtId="0">
      <sharedItems containsBlank="1"/>
    </cacheField>
    <cacheField name="1st to 4th Dooblo coordinate match - 100m" numFmtId="0">
      <sharedItems containsBlank="1"/>
    </cacheField>
    <cacheField name="2nd to 3rd Dooblo coordinate match - 100m" numFmtId="0">
      <sharedItems containsBlank="1"/>
    </cacheField>
    <cacheField name="2nd to 4th Dooblo coordinate match - 100m" numFmtId="0">
      <sharedItems containsBlank="1"/>
    </cacheField>
    <cacheField name="3rd to 4th Dooblo coordinate match - 100m" numFmtId="0">
      <sharedItems containsBlank="1"/>
    </cacheField>
    <cacheField name="Score" numFmtId="0">
      <sharedItems containsString="0" containsBlank="1" containsNumber="1" containsInteger="1" minValue="0" maxValue="7"/>
    </cacheField>
    <cacheField name="Match %" numFmtId="0">
      <sharedItems containsString="0" containsBlank="1" containsNumber="1" minValue="0" maxValue="1" count="9">
        <n v="0.8571428571428571"/>
        <n v="0"/>
        <n v="1"/>
        <n v="0.5714285714285714"/>
        <n v="0.42857142857142855"/>
        <n v="0.7142857142857143"/>
        <m/>
        <n v="0.2857142857142857" u="1"/>
        <n v="0.1428571428571428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n v="125.54578484459067"/>
    <n v="19.330001663354636"/>
    <n v="31.902780525072227"/>
    <n v="31.808000392572254"/>
    <n v="19.296635631867566"/>
    <n v="12.951624353378266"/>
    <n v="14.471328485659241"/>
    <s v=""/>
    <s v="Correct"/>
    <s v="Correct"/>
    <s v="Correct"/>
    <s v="Correct"/>
    <s v="Correct"/>
    <s v="Correct"/>
    <n v="6"/>
    <x v="0"/>
  </r>
  <r>
    <n v="176.50767246972876"/>
    <n v="22.38581572959508"/>
    <n v="49.131103395300578"/>
    <n v="25.418914949473901"/>
    <n v="26.824556004813481"/>
    <n v="3.3132282977563765"/>
    <n v="24.075224697760689"/>
    <s v=""/>
    <s v="Correct"/>
    <s v="Correct"/>
    <s v="Correct"/>
    <s v="Correct"/>
    <s v="Correct"/>
    <s v="Correct"/>
    <n v="6"/>
    <x v="0"/>
  </r>
  <r>
    <n v="222.66454349181598"/>
    <n v="16.598480545144234"/>
    <n v="12.180979348906718"/>
    <n v="10.49024303096413"/>
    <n v="13.681227207223312"/>
    <n v="11.208397557879612"/>
    <n v="16.871794744719448"/>
    <s v=""/>
    <s v="Correct"/>
    <s v="Correct"/>
    <s v="Correct"/>
    <s v="Correct"/>
    <s v="Correct"/>
    <s v="Correct"/>
    <n v="6"/>
    <x v="0"/>
  </r>
  <r>
    <n v="213.50032488553583"/>
    <n v="13.80647795121881"/>
    <n v="4.0143152472673638"/>
    <n v="24.791749144861043"/>
    <n v="14.374157195115034"/>
    <n v="19.749508481476052"/>
    <n v="21.734378554748133"/>
    <s v=""/>
    <s v="Correct"/>
    <s v="Correct"/>
    <s v="Correct"/>
    <s v="Correct"/>
    <s v="Correct"/>
    <s v="Correct"/>
    <n v="6"/>
    <x v="0"/>
  </r>
  <r>
    <n v="119.21560286203015"/>
    <n v="851.87063256222712"/>
    <n v="1390.6272445733496"/>
    <n v="685.15397178090427"/>
    <n v="1155.1945137452719"/>
    <n v="1008.1481026580082"/>
    <n v="824.01680198050428"/>
    <s v=""/>
    <s v=""/>
    <s v=""/>
    <s v=""/>
    <s v=""/>
    <s v=""/>
    <s v=""/>
    <n v="0"/>
    <x v="1"/>
  </r>
  <r>
    <n v="1057.9336814298006"/>
    <n v="1098.36115520508"/>
    <n v="1822.7517887530071"/>
    <n v="1270.7401514388469"/>
    <n v="775.95358726213772"/>
    <n v="818.8850484456616"/>
    <n v="1419.4844576850858"/>
    <s v=""/>
    <s v=""/>
    <s v=""/>
    <s v=""/>
    <s v=""/>
    <s v=""/>
    <s v=""/>
    <n v="0"/>
    <x v="1"/>
  </r>
  <r>
    <n v="74.747124633807388"/>
    <n v="16.338251695397155"/>
    <n v="8.6921547741343197"/>
    <n v="10.907648475652287"/>
    <n v="12.95649456284842"/>
    <n v="5.5299301750133534"/>
    <n v="8.1682983560753541"/>
    <s v="Correct"/>
    <s v="Correct"/>
    <s v="Correct"/>
    <s v="Correct"/>
    <s v="Correct"/>
    <s v="Correct"/>
    <s v="Correct"/>
    <n v="7"/>
    <x v="2"/>
  </r>
  <r>
    <n v="55.337588928255684"/>
    <n v="15.400600552920363"/>
    <n v="5.9142481023393145"/>
    <n v="17.4662888969217"/>
    <n v="11.922981482475725"/>
    <n v="29.345604729238417"/>
    <n v="17.631915559682241"/>
    <s v="Correct"/>
    <s v="Correct"/>
    <s v="Correct"/>
    <s v="Correct"/>
    <s v="Correct"/>
    <s v="Correct"/>
    <s v="Correct"/>
    <n v="7"/>
    <x v="2"/>
  </r>
  <r>
    <n v="236.1213776167601"/>
    <n v="24.18074907505563"/>
    <n v="28.333534708508303"/>
    <n v="31.682086649181819"/>
    <n v="19.989235117387373"/>
    <n v="14.147589244289716"/>
    <n v="10.361003731679919"/>
    <s v=""/>
    <s v="Correct"/>
    <s v="Correct"/>
    <s v="Correct"/>
    <s v="Correct"/>
    <s v="Correct"/>
    <s v="Correct"/>
    <n v="6"/>
    <x v="0"/>
  </r>
  <r>
    <n v="258.13089078729791"/>
    <n v="20.674981203789411"/>
    <n v="18.951900980077376"/>
    <n v="12.793390016172745"/>
    <n v="21.110886678211482"/>
    <n v="30.359263329723383"/>
    <n v="17.714529760515241"/>
    <s v=""/>
    <s v="Correct"/>
    <s v="Correct"/>
    <s v="Correct"/>
    <s v="Correct"/>
    <s v="Correct"/>
    <s v="Correct"/>
    <n v="6"/>
    <x v="0"/>
  </r>
  <r>
    <n v="204.1932248805789"/>
    <n v="9.5493773554402583"/>
    <n v="20.949748871677663"/>
    <n v="19.794408031300172"/>
    <n v="16.756012855696056"/>
    <n v="14.631436006796283"/>
    <n v="2.6801362842530096"/>
    <s v=""/>
    <s v="Correct"/>
    <s v="Correct"/>
    <s v="Correct"/>
    <s v="Correct"/>
    <s v="Correct"/>
    <s v="Correct"/>
    <n v="6"/>
    <x v="0"/>
  </r>
  <r>
    <n v="42.376250141572754"/>
    <n v="25.874353781930594"/>
    <n v="41.636677913962082"/>
    <n v="39.374922695036396"/>
    <n v="19.348642877606402"/>
    <n v="21.436676177603921"/>
    <n v="7.7835365990721606"/>
    <s v="Correct"/>
    <s v="Correct"/>
    <s v="Correct"/>
    <s v="Correct"/>
    <s v="Correct"/>
    <s v="Correct"/>
    <s v="Correct"/>
    <n v="7"/>
    <x v="2"/>
  </r>
  <r>
    <n v="44.886428898767591"/>
    <n v="14.615103350813063"/>
    <n v="21.486859319145736"/>
    <n v="28.803125335960857"/>
    <n v="18.000944180679213"/>
    <n v="17.941264342513861"/>
    <n v="13.001977405243226"/>
    <s v="Correct"/>
    <s v="Correct"/>
    <s v="Correct"/>
    <s v="Correct"/>
    <s v="Correct"/>
    <s v="Correct"/>
    <s v="Correct"/>
    <n v="7"/>
    <x v="2"/>
  </r>
  <r>
    <n v="24.350487541323851"/>
    <n v="23.837646496317035"/>
    <n v="22.708793154290198"/>
    <n v="32.778259061548411"/>
    <n v="14.187666580759206"/>
    <n v="18.120460254632764"/>
    <n v="10.147424347664469"/>
    <s v="Correct"/>
    <s v="Correct"/>
    <s v="Correct"/>
    <s v="Correct"/>
    <s v="Correct"/>
    <s v="Correct"/>
    <s v="Correct"/>
    <n v="7"/>
    <x v="2"/>
  </r>
  <r>
    <n v="38.760816101834237"/>
    <n v="19.783932990843578"/>
    <n v="27.313662317125953"/>
    <n v="19.972771282678714"/>
    <n v="23.785981594953263"/>
    <n v="2.2284531959342324"/>
    <n v="21.635460725056845"/>
    <s v="Correct"/>
    <s v="Correct"/>
    <s v="Correct"/>
    <s v="Correct"/>
    <s v="Correct"/>
    <s v="Correct"/>
    <s v="Correct"/>
    <n v="7"/>
    <x v="2"/>
  </r>
  <r>
    <n v="30.201662357904667"/>
    <n v="8.1107198276841874"/>
    <n v="13.91862847462555"/>
    <n v="29.584800093362951"/>
    <n v="6.3620817502598737"/>
    <n v="21.888917717306498"/>
    <n v="18.824977786199071"/>
    <s v="Correct"/>
    <s v="Correct"/>
    <s v="Correct"/>
    <s v="Correct"/>
    <s v="Correct"/>
    <s v="Correct"/>
    <s v="Correct"/>
    <n v="7"/>
    <x v="2"/>
  </r>
  <r>
    <n v="45.196580653160233"/>
    <n v="26.243042563890874"/>
    <n v="54.026776421681518"/>
    <n v="62.388022383322415"/>
    <n v="27.821064024944107"/>
    <n v="37.803803063512831"/>
    <n v="16.035355908814442"/>
    <s v="Correct"/>
    <s v="Correct"/>
    <s v="Correct"/>
    <s v="Correct"/>
    <s v="Correct"/>
    <s v="Correct"/>
    <s v="Correct"/>
    <n v="7"/>
    <x v="2"/>
  </r>
  <r>
    <n v="26.273075713031613"/>
    <n v="17.176993725232403"/>
    <n v="23.788823238585"/>
    <n v="32.713166385346604"/>
    <n v="22.129904641692733"/>
    <n v="39.592344604659544"/>
    <n v="19.986078720639622"/>
    <s v="Correct"/>
    <s v="Correct"/>
    <s v="Correct"/>
    <s v="Correct"/>
    <s v="Correct"/>
    <s v="Correct"/>
    <s v="Correct"/>
    <n v="7"/>
    <x v="2"/>
  </r>
  <r>
    <n v="79.34234211421365"/>
    <n v="18.127670795324626"/>
    <n v="5.0055305427245678"/>
    <n v="14.133567213373111"/>
    <n v="17.434525643993169"/>
    <n v="24.423293216490947"/>
    <n v="19.101114066264024"/>
    <s v="Correct"/>
    <s v="Correct"/>
    <s v="Correct"/>
    <s v="Correct"/>
    <s v="Correct"/>
    <s v="Correct"/>
    <s v="Correct"/>
    <n v="7"/>
    <x v="2"/>
  </r>
  <r>
    <n v="15.15132854806911"/>
    <n v="14.381992658585308"/>
    <n v="31.776249647945232"/>
    <n v="51.231910732429718"/>
    <n v="18.00570001034729"/>
    <n v="36.850307138324155"/>
    <n v="21.20927647848503"/>
    <s v="Correct"/>
    <s v="Correct"/>
    <s v="Correct"/>
    <s v="Correct"/>
    <s v="Correct"/>
    <s v="Correct"/>
    <s v="Correct"/>
    <n v="7"/>
    <x v="2"/>
  </r>
  <r>
    <n v="12.159873904477037"/>
    <n v="27.796756949040493"/>
    <n v="38.769999601452554"/>
    <n v="36.431536557244961"/>
    <n v="15.914055845785535"/>
    <n v="13.804519445732355"/>
    <n v="2.3904097232849697"/>
    <s v="Correct"/>
    <s v="Correct"/>
    <s v="Correct"/>
    <s v="Correct"/>
    <s v="Correct"/>
    <s v="Correct"/>
    <s v="Correct"/>
    <n v="7"/>
    <x v="2"/>
  </r>
  <r>
    <n v="28.546966747221791"/>
    <n v="16.13229794745763"/>
    <n v="26.465332173401855"/>
    <n v="23.35118875106734"/>
    <n v="11.191498647324272"/>
    <n v="15.874930530827669"/>
    <n v="13.555816482306193"/>
    <s v="Correct"/>
    <s v="Correct"/>
    <s v="Correct"/>
    <s v="Correct"/>
    <s v="Correct"/>
    <s v="Correct"/>
    <s v="Correct"/>
    <n v="7"/>
    <x v="2"/>
  </r>
  <r>
    <n v="8.3989575202332301"/>
    <n v="8.3159202708753543"/>
    <n v="5.0628203121232396"/>
    <n v="7.8802016089689619"/>
    <n v="3.2528329923839916"/>
    <n v="12.920969578999353"/>
    <n v="10.387934655119002"/>
    <s v="Correct"/>
    <s v="Correct"/>
    <s v="Correct"/>
    <s v="Correct"/>
    <s v="Correct"/>
    <s v="Correct"/>
    <s v="Correct"/>
    <n v="7"/>
    <x v="2"/>
  </r>
  <r>
    <n v="8.6192676676892788"/>
    <n v="16.48460625273529"/>
    <n v="12.568085354286884"/>
    <n v="21.914019930460604"/>
    <n v="12.994003389911635"/>
    <n v="30.138331404247374"/>
    <n v="17.186960070240566"/>
    <s v="Correct"/>
    <s v="Correct"/>
    <s v="Correct"/>
    <s v="Correct"/>
    <s v="Correct"/>
    <s v="Correct"/>
    <s v="Correct"/>
    <n v="7"/>
    <x v="2"/>
  </r>
  <r>
    <n v="50.575036956319821"/>
    <n v="16.051647153860095"/>
    <n v="36.589152595045469"/>
    <n v="35.774991225196786"/>
    <n v="24.389689177857665"/>
    <n v="27.706797994374142"/>
    <n v="10.360133826134987"/>
    <s v="Correct"/>
    <s v="Correct"/>
    <s v="Correct"/>
    <s v="Correct"/>
    <s v="Correct"/>
    <s v="Correct"/>
    <s v="Correct"/>
    <n v="7"/>
    <x v="2"/>
  </r>
  <r>
    <n v="13.188491412188252"/>
    <n v="20.822884139467313"/>
    <n v="8.7505423231135637"/>
    <n v="14.534404991152439"/>
    <n v="17.78206809400529"/>
    <n v="21.609200800836838"/>
    <n v="6.4966548838354399"/>
    <s v="Correct"/>
    <s v="Correct"/>
    <s v="Correct"/>
    <s v="Correct"/>
    <s v="Correct"/>
    <s v="Correct"/>
    <s v="Correct"/>
    <n v="7"/>
    <x v="2"/>
  </r>
  <r>
    <n v="8.7690620107707673"/>
    <n v="20.529744465909605"/>
    <n v="25.584666501442975"/>
    <n v="25.168957149619196"/>
    <n v="7.3628428928074197"/>
    <n v="9.6320737627773045"/>
    <n v="3.5610228998959048"/>
    <s v="Correct"/>
    <s v="Correct"/>
    <s v="Correct"/>
    <s v="Correct"/>
    <s v="Correct"/>
    <s v="Correct"/>
    <s v="Correct"/>
    <n v="7"/>
    <x v="2"/>
  </r>
  <r>
    <n v="3.5087551852588383"/>
    <n v="24.124028721963285"/>
    <n v="23.220366568808437"/>
    <n v="37.058100267224781"/>
    <n v="12.170246064790335"/>
    <n v="33.327968991541553"/>
    <n v="21.321377364786677"/>
    <s v="Correct"/>
    <s v="Correct"/>
    <s v="Correct"/>
    <s v="Correct"/>
    <s v="Correct"/>
    <s v="Correct"/>
    <s v="Correct"/>
    <n v="7"/>
    <x v="2"/>
  </r>
  <r>
    <n v="44.91854368419812"/>
    <n v="12.209432280266164"/>
    <n v="31.31785836828027"/>
    <n v="48.08095616389263"/>
    <n v="21.712597185301384"/>
    <n v="37.474799489418672"/>
    <n v="17.063546967191368"/>
    <s v="Correct"/>
    <s v="Correct"/>
    <s v="Correct"/>
    <s v="Correct"/>
    <s v="Correct"/>
    <s v="Correct"/>
    <s v="Correct"/>
    <n v="7"/>
    <x v="2"/>
  </r>
  <r>
    <n v="44.743339300954197"/>
    <n v="16.895015943875435"/>
    <n v="25.210282428946407"/>
    <n v="33.296855611506082"/>
    <n v="14.477555122958563"/>
    <n v="19.147298762725697"/>
    <n v="9.3596767561248129"/>
    <s v="Correct"/>
    <s v="Correct"/>
    <s v="Correct"/>
    <s v="Correct"/>
    <s v="Correct"/>
    <s v="Correct"/>
    <s v="Correct"/>
    <n v="7"/>
    <x v="2"/>
  </r>
  <r>
    <n v="57.347835370281871"/>
    <n v="20.924351314353107"/>
    <n v="37.818581440667074"/>
    <n v="53.339108012198324"/>
    <n v="26.73435976164118"/>
    <n v="43.71685430728256"/>
    <n v="17.001902053922713"/>
    <s v="Correct"/>
    <s v="Correct"/>
    <s v="Correct"/>
    <s v="Correct"/>
    <s v="Correct"/>
    <s v="Correct"/>
    <s v="Correct"/>
    <n v="7"/>
    <x v="2"/>
  </r>
  <r>
    <n v="48.174776406618932"/>
    <n v="9.0153550112610503"/>
    <n v="25.901856919846146"/>
    <n v="44.948229433018348"/>
    <n v="17.963353939313809"/>
    <n v="36.927756429180562"/>
    <n v="19.062147343045233"/>
    <s v="Correct"/>
    <s v="Correct"/>
    <s v="Correct"/>
    <s v="Correct"/>
    <s v="Correct"/>
    <s v="Correct"/>
    <s v="Correct"/>
    <n v="7"/>
    <x v="2"/>
  </r>
  <r>
    <n v="32.354278252302308"/>
    <n v="12.861543219965466"/>
    <n v="31.105329808909453"/>
    <n v="49.278187206987397"/>
    <n v="18.593993626886849"/>
    <n v="38.127722379438289"/>
    <n v="21.061305454471935"/>
    <s v="Correct"/>
    <s v="Correct"/>
    <s v="Correct"/>
    <s v="Correct"/>
    <s v="Correct"/>
    <s v="Correct"/>
    <s v="Correct"/>
    <n v="7"/>
    <x v="2"/>
  </r>
  <r>
    <n v="13.52986212166063"/>
    <n v="14.492177191612665"/>
    <n v="3.045337322549857"/>
    <n v="18.635148505008694"/>
    <n v="17.507263317118493"/>
    <n v="5.8344673005801262"/>
    <n v="21.671672120695096"/>
    <s v="Correct"/>
    <s v="Correct"/>
    <s v="Correct"/>
    <s v="Correct"/>
    <s v="Correct"/>
    <s v="Correct"/>
    <s v="Correct"/>
    <n v="7"/>
    <x v="2"/>
  </r>
  <r>
    <n v="21.76462880256458"/>
    <n v="15.925378547890556"/>
    <n v="5.1405513382538626"/>
    <n v="4.3742410798690567"/>
    <n v="21.011178289064738"/>
    <n v="13.306190425468101"/>
    <n v="9.0258458278518194"/>
    <s v="Correct"/>
    <s v="Correct"/>
    <s v="Correct"/>
    <s v="Correct"/>
    <s v="Correct"/>
    <s v="Correct"/>
    <s v="Correct"/>
    <n v="7"/>
    <x v="2"/>
  </r>
  <r>
    <n v="32.910933722977376"/>
    <n v="15.58847999616142"/>
    <n v="24.267438041130074"/>
    <n v="27.813936150516305"/>
    <n v="8.679184112501126"/>
    <n v="21.603360926387928"/>
    <n v="22.654355072511123"/>
    <s v="Correct"/>
    <s v="Correct"/>
    <s v="Correct"/>
    <s v="Correct"/>
    <s v="Correct"/>
    <s v="Correct"/>
    <s v="Correct"/>
    <n v="7"/>
    <x v="2"/>
  </r>
  <r>
    <n v="720.68793860207904"/>
    <n v="1041.6990572861998"/>
    <n v="1252.5181621072409"/>
    <n v="561.04425434169912"/>
    <n v="736.43334308059832"/>
    <n v="553.77499150167273"/>
    <n v="726.41017352782455"/>
    <s v=""/>
    <s v=""/>
    <s v=""/>
    <s v=""/>
    <s v=""/>
    <s v=""/>
    <s v=""/>
    <n v="0"/>
    <x v="1"/>
  </r>
  <r>
    <n v="30.460327290838364"/>
    <n v="12.160244490848404"/>
    <n v="16.564509277094963"/>
    <n v="36.651910865978408"/>
    <n v="4.7086376544163144"/>
    <n v="25.982977656074713"/>
    <n v="23.890708700296635"/>
    <s v="Correct"/>
    <s v="Correct"/>
    <s v="Correct"/>
    <s v="Correct"/>
    <s v="Correct"/>
    <s v="Correct"/>
    <s v="Correct"/>
    <n v="7"/>
    <x v="2"/>
  </r>
  <r>
    <n v="13.959685988309545"/>
    <n v="19.398884677451989"/>
    <n v="15.96438022560176"/>
    <n v="24.570641687257975"/>
    <n v="14.941681941258222"/>
    <n v="26.626093296439279"/>
    <n v="12.070230738447707"/>
    <s v="Correct"/>
    <s v="Correct"/>
    <s v="Correct"/>
    <s v="Correct"/>
    <s v="Correct"/>
    <s v="Correct"/>
    <s v="Correct"/>
    <n v="7"/>
    <x v="2"/>
  </r>
  <r>
    <n v="53.702926986447963"/>
    <n v="20.851863397010504"/>
    <n v="29.833407944467982"/>
    <n v="32.808628075984728"/>
    <n v="13.436615003028285"/>
    <n v="30.464469380506067"/>
    <n v="22.448534732779414"/>
    <s v="Correct"/>
    <s v="Correct"/>
    <s v="Correct"/>
    <s v="Correct"/>
    <s v="Correct"/>
    <s v="Correct"/>
    <s v="Correct"/>
    <n v="7"/>
    <x v="2"/>
  </r>
  <r>
    <n v="20.811627589046864"/>
    <n v="19.605920421764679"/>
    <n v="14.133886049157995"/>
    <n v="13.690117643080812"/>
    <n v="5.6019870581534015"/>
    <n v="17.66510964375567"/>
    <n v="13.266846996118575"/>
    <s v="Correct"/>
    <s v="Correct"/>
    <s v="Correct"/>
    <s v="Correct"/>
    <s v="Correct"/>
    <s v="Correct"/>
    <s v="Correct"/>
    <n v="7"/>
    <x v="2"/>
  </r>
  <r>
    <n v="123.75605371615572"/>
    <n v="0"/>
    <n v="0"/>
    <n v="12.015223742561698"/>
    <n v="0"/>
    <n v="12.015223742561698"/>
    <n v="12.015223742561698"/>
    <s v=""/>
    <s v="Correct"/>
    <s v="Correct"/>
    <s v="Correct"/>
    <s v="Correct"/>
    <s v="Correct"/>
    <s v="Correct"/>
    <n v="6"/>
    <x v="0"/>
  </r>
  <r>
    <n v="115.34373037409918"/>
    <n v="57.507678735952751"/>
    <n v="57.507678735952751"/>
    <n v="66.400573406950826"/>
    <n v="0"/>
    <n v="16.682971023739945"/>
    <n v="16.682971023739945"/>
    <s v=""/>
    <s v="Correct"/>
    <s v="Correct"/>
    <s v="Correct"/>
    <s v="Correct"/>
    <s v="Correct"/>
    <s v="Correct"/>
    <n v="6"/>
    <x v="0"/>
  </r>
  <r>
    <n v="22.874679251842611"/>
    <n v="34.150458125974396"/>
    <n v="34.510253990787774"/>
    <n v="2729.8784727001557"/>
    <n v="24.953720947561209"/>
    <n v="2757.7197360066029"/>
    <n v="2764.1328673210905"/>
    <s v="Correct"/>
    <s v="Correct"/>
    <s v="Correct"/>
    <s v=""/>
    <s v="Correct"/>
    <s v=""/>
    <s v=""/>
    <n v="4"/>
    <x v="3"/>
  </r>
  <r>
    <n v="11.905204325621588"/>
    <n v="12.241132698855406"/>
    <n v="12.241132698855406"/>
    <n v="8.4662913354960345"/>
    <n v="0"/>
    <n v="9.9092625438426118"/>
    <n v="9.9092625438426118"/>
    <s v="Correct"/>
    <s v="Correct"/>
    <s v="Correct"/>
    <s v="Correct"/>
    <s v="Correct"/>
    <s v="Correct"/>
    <s v="Correct"/>
    <n v="7"/>
    <x v="2"/>
  </r>
  <r>
    <n v="15.240589973241958"/>
    <n v="9.4935297966003418E-2"/>
    <n v="2.0449689013424255"/>
    <n v="4.1587728984722183"/>
    <n v="2.0449689013424255"/>
    <n v="4.1587728984722183"/>
    <n v="5.0342569223609246"/>
    <s v="Correct"/>
    <s v="Correct"/>
    <s v="Correct"/>
    <s v="Correct"/>
    <s v="Correct"/>
    <s v="Correct"/>
    <s v="Correct"/>
    <n v="7"/>
    <x v="2"/>
  </r>
  <r>
    <n v="34.712452669375615"/>
    <n v="0"/>
    <n v="23.203087991267914"/>
    <n v="25.464613027455396"/>
    <n v="23.203087991267914"/>
    <n v="25.464613027455396"/>
    <n v="5.2093447005643334"/>
    <s v="Correct"/>
    <s v="Correct"/>
    <s v="Correct"/>
    <s v="Correct"/>
    <s v="Correct"/>
    <s v="Correct"/>
    <s v="Correct"/>
    <n v="7"/>
    <x v="2"/>
  </r>
  <r>
    <n v="16.54763365303036"/>
    <n v="0"/>
    <n v="9.3297781808603375"/>
    <n v="9.0388175886650934"/>
    <n v="9.3297781808603375"/>
    <n v="9.0388175886650934"/>
    <n v="4.299426687764063"/>
    <s v="Correct"/>
    <s v="Correct"/>
    <s v="Correct"/>
    <s v="Correct"/>
    <s v="Correct"/>
    <s v="Correct"/>
    <s v="Correct"/>
    <n v="7"/>
    <x v="2"/>
  </r>
  <r>
    <n v="0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64.960305752963961"/>
    <n v="75.189954656976752"/>
    <n v="75.189954656976752"/>
    <n v="58.607074225829336"/>
    <n v="0"/>
    <n v="17.450543616178038"/>
    <n v="17.450543616178038"/>
    <s v="Correct"/>
    <s v="Correct"/>
    <s v="Correct"/>
    <s v="Correct"/>
    <s v="Correct"/>
    <s v="Correct"/>
    <s v="Correct"/>
    <n v="7"/>
    <x v="2"/>
  </r>
  <r>
    <n v="41.857531629309499"/>
    <n v="79.236914842476295"/>
    <n v="76.650420941729578"/>
    <n v="70.737691404061835"/>
    <n v="6.9166081954128433"/>
    <n v="8.5720844106860206"/>
    <n v="9.2818372393641546"/>
    <s v="Correct"/>
    <s v="Correct"/>
    <s v="Correct"/>
    <s v="Correct"/>
    <s v="Correct"/>
    <s v="Correct"/>
    <s v="Correct"/>
    <n v="7"/>
    <x v="2"/>
  </r>
  <r>
    <n v="12.99053490099733"/>
    <n v="0"/>
    <n v="6.326566893862795"/>
    <n v="2.4296760218809332"/>
    <n v="6.326566893862795"/>
    <n v="2.4296760218809332"/>
    <n v="4.0232857959525692"/>
    <s v="Correct"/>
    <s v="Correct"/>
    <s v="Correct"/>
    <s v="Correct"/>
    <s v="Correct"/>
    <s v="Correct"/>
    <s v="Correct"/>
    <n v="7"/>
    <x v="2"/>
  </r>
  <r>
    <n v="232.09705848684825"/>
    <n v="7.5495948955814907"/>
    <n v="7.1334259068240868"/>
    <n v="12.382416408870611"/>
    <n v="1.2982206744556191"/>
    <n v="13.028291617924959"/>
    <n v="11.73017714095792"/>
    <s v=""/>
    <s v="Correct"/>
    <s v="Correct"/>
    <s v="Correct"/>
    <s v="Correct"/>
    <s v="Correct"/>
    <s v="Correct"/>
    <n v="6"/>
    <x v="0"/>
  </r>
  <r>
    <n v="0.37974119186401367"/>
    <n v="23.642892149921657"/>
    <n v="15.127813874904916"/>
    <n v="26.450854931979517"/>
    <n v="16.795232138526295"/>
    <n v="23.619055026551592"/>
    <n v="11.945637282920529"/>
    <s v="Correct"/>
    <s v="Correct"/>
    <s v="Correct"/>
    <s v="Correct"/>
    <s v="Correct"/>
    <s v="Correct"/>
    <s v="Correct"/>
    <n v="7"/>
    <x v="2"/>
  </r>
  <r>
    <n v="0"/>
    <n v="0"/>
    <n v="0"/>
    <n v="30.344119256629611"/>
    <n v="0"/>
    <n v="30.344119256629611"/>
    <n v="30.344119256629611"/>
    <s v="Correct"/>
    <s v="Correct"/>
    <s v="Correct"/>
    <s v="Correct"/>
    <s v="Correct"/>
    <s v="Correct"/>
    <s v="Correct"/>
    <n v="7"/>
    <x v="2"/>
  </r>
  <r>
    <n v="125.95184444214769"/>
    <n v="495.62457788444749"/>
    <n v="19.878916412243264"/>
    <n v="8.4112888296969945"/>
    <n v="513.89462450936855"/>
    <n v="496.96070528632606"/>
    <n v="16.944820466684885"/>
    <s v=""/>
    <s v=""/>
    <s v="Correct"/>
    <s v="Correct"/>
    <s v=""/>
    <s v=""/>
    <s v="Correct"/>
    <n v="3"/>
    <x v="4"/>
  </r>
  <r>
    <n v="88.10757760468357"/>
    <n v="0"/>
    <n v="33.47004483975735"/>
    <n v="74.810701445897195"/>
    <n v="33.47004483975735"/>
    <n v="74.810701445897195"/>
    <n v="104.25590234605964"/>
    <s v="Correct"/>
    <s v="Correct"/>
    <s v="Correct"/>
    <s v="Correct"/>
    <s v="Correct"/>
    <s v="Correct"/>
    <s v=""/>
    <n v="6"/>
    <x v="0"/>
  </r>
  <r>
    <n v="6081.2521419263203"/>
    <n v="0"/>
    <n v="6076.3454065167798"/>
    <n v="0"/>
    <n v="6076.3454065167798"/>
    <n v="0"/>
    <n v="6076.3454065167798"/>
    <s v=""/>
    <s v="Correct"/>
    <s v=""/>
    <s v="Correct"/>
    <s v=""/>
    <s v="Correct"/>
    <s v=""/>
    <n v="3"/>
    <x v="4"/>
  </r>
  <r>
    <n v="45.591089211987288"/>
    <n v="22.193752963994172"/>
    <n v="8.9148238242870992"/>
    <n v="42.109878142699841"/>
    <n v="14.2876834929202"/>
    <n v="19.916511433698105"/>
    <n v="33.970391384546602"/>
    <s v="Correct"/>
    <s v="Correct"/>
    <s v="Correct"/>
    <s v="Correct"/>
    <s v="Correct"/>
    <s v="Correct"/>
    <s v="Correct"/>
    <n v="7"/>
    <x v="2"/>
  </r>
  <r>
    <n v="333.70957750338692"/>
    <n v="184.08392471598356"/>
    <n v="184.08392471598356"/>
    <n v="216.78271055946198"/>
    <n v="0"/>
    <n v="61.424678445449075"/>
    <n v="61.424678445449075"/>
    <s v=""/>
    <s v=""/>
    <s v=""/>
    <s v=""/>
    <s v="Correct"/>
    <s v="Correct"/>
    <s v="Correct"/>
    <n v="3"/>
    <x v="4"/>
  </r>
  <r>
    <n v="59.788589493455781"/>
    <n v="52.064026930204619"/>
    <n v="52.064026930204619"/>
    <n v="66.705880262722729"/>
    <n v="9.4935297966003418E-2"/>
    <n v="15.102173998592594"/>
    <n v="15.102173998592594"/>
    <s v="Correct"/>
    <s v="Correct"/>
    <s v="Correct"/>
    <s v="Correct"/>
    <s v="Correct"/>
    <s v="Correct"/>
    <s v="Correct"/>
    <n v="7"/>
    <x v="2"/>
  </r>
  <r>
    <n v="69.980259125574932"/>
    <n v="0"/>
    <n v="3.498465558232855"/>
    <n v="3.4478639105950393"/>
    <n v="3.498465558232855"/>
    <n v="3.4478639105950393"/>
    <n v="6.9315771126754466"/>
    <s v="Correct"/>
    <s v="Correct"/>
    <s v="Correct"/>
    <s v="Correct"/>
    <s v="Correct"/>
    <s v="Correct"/>
    <s v="Correct"/>
    <n v="7"/>
    <x v="2"/>
  </r>
  <r>
    <n v="0"/>
    <n v="96.717405303061057"/>
    <n v="9.4935297966003418E-2"/>
    <n v="9.4935297966003418E-2"/>
    <n v="96.717405303061057"/>
    <n v="96.717405303061057"/>
    <n v="9.4935297966003418E-2"/>
    <s v="Correct"/>
    <s v="Correct"/>
    <s v="Correct"/>
    <s v="Correct"/>
    <s v="Correct"/>
    <s v="Correct"/>
    <s v="Correct"/>
    <n v="7"/>
    <x v="2"/>
  </r>
  <r>
    <n v="10.500547791874926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117.53216105110332"/>
    <n v="26.863166759199864"/>
    <n v="17.344343777869973"/>
    <n v="14.542463989938526"/>
    <n v="9.7131383516990688"/>
    <n v="12.908408006162553"/>
    <n v="3.2638970816065704"/>
    <s v=""/>
    <s v="Correct"/>
    <s v="Correct"/>
    <s v="Correct"/>
    <s v="Correct"/>
    <s v="Correct"/>
    <s v="Correct"/>
    <n v="6"/>
    <x v="0"/>
  </r>
  <r>
    <n v="69.269662302011255"/>
    <n v="0"/>
    <n v="7.501090155338952"/>
    <n v="44.54903976047575"/>
    <n v="7.501090155338952"/>
    <n v="44.54903976047575"/>
    <n v="42.217717398902451"/>
    <s v="Correct"/>
    <s v="Correct"/>
    <s v="Correct"/>
    <s v="Correct"/>
    <s v="Correct"/>
    <s v="Correct"/>
    <s v="Correct"/>
    <n v="7"/>
    <x v="2"/>
  </r>
  <r>
    <n v="9868.5872370999896"/>
    <n v="10.005657977349092"/>
    <s v=""/>
    <n v="17.745030006018901"/>
    <s v=""/>
    <n v="10.712134890067837"/>
    <s v=""/>
    <s v=""/>
    <s v="Correct"/>
    <s v=""/>
    <s v="Correct"/>
    <s v=""/>
    <s v="Correct"/>
    <s v=""/>
    <n v="3"/>
    <x v="4"/>
  </r>
  <r>
    <n v="87.330618875879338"/>
    <n v="95.677590620458773"/>
    <n v="113.95384008408649"/>
    <n v="102.77253556385402"/>
    <n v="19.734214796817142"/>
    <n v="9.2716360800662034"/>
    <n v="18.090592985488207"/>
    <s v="Correct"/>
    <s v="Correct"/>
    <s v=""/>
    <s v=""/>
    <s v="Correct"/>
    <s v="Correct"/>
    <s v="Correct"/>
    <n v="5"/>
    <x v="5"/>
  </r>
  <r>
    <n v="141.71849575615281"/>
    <n v="18.722964149055834"/>
    <n v="16.303185400668774"/>
    <n v="15.457262476881617"/>
    <n v="2.4792476203678859"/>
    <n v="3.2749237930478348"/>
    <n v="1.1071263105544293"/>
    <s v=""/>
    <s v="Correct"/>
    <s v="Correct"/>
    <s v="Correct"/>
    <s v="Correct"/>
    <s v="Correct"/>
    <s v="Correct"/>
    <n v="6"/>
    <x v="0"/>
  </r>
  <r>
    <n v="9.4935297966003418E-2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346.9667081748189"/>
    <n v="103.38445230882165"/>
    <n v="75.331742184740364"/>
    <n v="122.16332277970498"/>
    <n v="33.626800844828608"/>
    <n v="32.47730854502251"/>
    <n v="63.247146666412178"/>
    <s v=""/>
    <s v=""/>
    <s v="Correct"/>
    <s v=""/>
    <s v="Correct"/>
    <s v="Correct"/>
    <s v="Correct"/>
    <n v="4"/>
    <x v="3"/>
  </r>
  <r>
    <n v="93.150202815583057"/>
    <n v="0"/>
    <n v="14.177816791278941"/>
    <n v="19.066638476852305"/>
    <n v="14.177816791278941"/>
    <n v="19.066638476852305"/>
    <n v="7.5148949333834203"/>
    <s v="Correct"/>
    <s v="Correct"/>
    <s v="Correct"/>
    <s v="Correct"/>
    <s v="Correct"/>
    <s v="Correct"/>
    <s v="Correct"/>
    <n v="7"/>
    <x v="2"/>
  </r>
  <r>
    <n v="53.070275103322075"/>
    <n v="4.5479854096219796"/>
    <n v="16.515740744950325"/>
    <n v="30.609825460766736"/>
    <n v="18.70562673072218"/>
    <n v="29.837032939932897"/>
    <n v="19.814431807554598"/>
    <s v="Correct"/>
    <s v="Correct"/>
    <s v="Correct"/>
    <s v="Correct"/>
    <s v="Correct"/>
    <s v="Correct"/>
    <s v="Correct"/>
    <n v="7"/>
    <x v="2"/>
  </r>
  <r>
    <n v="0"/>
    <n v="0"/>
    <n v="0"/>
    <n v="0"/>
    <n v="0"/>
    <n v="0"/>
    <n v="0"/>
    <s v="Correct"/>
    <s v="Correct"/>
    <s v="Correct"/>
    <s v="Correct"/>
    <s v="Correct"/>
    <s v="Correct"/>
    <s v="Correct"/>
    <n v="7"/>
    <x v="2"/>
  </r>
  <r>
    <n v="301.20820238221359"/>
    <n v="9.4935297966003418E-2"/>
    <n v="6.1393123847173214"/>
    <n v="83.239905909333388"/>
    <n v="6.1393123847173214"/>
    <n v="83.239905909333388"/>
    <n v="85.08787596684941"/>
    <s v=""/>
    <s v="Correct"/>
    <s v="Correct"/>
    <s v="Correct"/>
    <s v="Correct"/>
    <s v="Correct"/>
    <s v="Correct"/>
    <n v="6"/>
    <x v="0"/>
  </r>
  <r>
    <m/>
    <m/>
    <m/>
    <m/>
    <m/>
    <m/>
    <m/>
    <m/>
    <m/>
    <m/>
    <m/>
    <m/>
    <m/>
    <m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BH5:BI12" firstHeaderRow="1" firstDataRow="1" firstDataCol="1"/>
  <pivotFields count="16"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numFmtId="2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numFmtId="9" showAll="0">
      <items count="10">
        <item x="1"/>
        <item m="1" x="8"/>
        <item m="1" x="7"/>
        <item x="4"/>
        <item x="3"/>
        <item x="0"/>
        <item x="5"/>
        <item x="2"/>
        <item h="1" x="6"/>
        <item t="default"/>
      </items>
    </pivotField>
  </pivotFields>
  <rowFields count="1">
    <field x="15"/>
  </rowFields>
  <rowItems count="7">
    <i>
      <x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Match %" fld="15" subtotal="count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0"/>
  <sheetViews>
    <sheetView showGridLines="0" tabSelected="1" zoomScale="70" zoomScaleNormal="70" workbookViewId="0">
      <selection activeCell="D7" sqref="D7"/>
    </sheetView>
  </sheetViews>
  <sheetFormatPr defaultRowHeight="16.5" x14ac:dyDescent="0.3"/>
  <cols>
    <col min="1" max="1" width="11.140625" style="69" bestFit="1" customWidth="1"/>
    <col min="2" max="2" width="19.85546875" style="69" bestFit="1" customWidth="1"/>
    <col min="3" max="3" width="17.42578125" style="69" customWidth="1"/>
    <col min="4" max="4" width="46" style="69" customWidth="1"/>
    <col min="5" max="5" width="14.7109375" style="75" customWidth="1"/>
    <col min="6" max="6" width="31.85546875" style="75" customWidth="1"/>
    <col min="7" max="7" width="23" style="75" bestFit="1" customWidth="1"/>
    <col min="8" max="8" width="22.42578125" style="75" bestFit="1" customWidth="1"/>
    <col min="9" max="9" width="25" style="75" bestFit="1" customWidth="1"/>
    <col min="10" max="10" width="16.140625" style="69" customWidth="1"/>
    <col min="11" max="11" width="16.140625" style="76" customWidth="1"/>
    <col min="12" max="12" width="65.42578125" style="69" customWidth="1"/>
    <col min="13" max="13" width="23.140625" style="69" customWidth="1"/>
    <col min="14" max="14" width="21.28515625" style="69" customWidth="1"/>
    <col min="15" max="15" width="22.5703125" style="69" customWidth="1"/>
    <col min="16" max="18" width="16.140625" style="69" customWidth="1"/>
    <col min="19" max="19" width="16.7109375" style="69" customWidth="1"/>
    <col min="20" max="40" width="16.140625" style="69" customWidth="1"/>
    <col min="41" max="41" width="9.140625" style="69" customWidth="1"/>
    <col min="42" max="53" width="8.85546875" style="77" hidden="1" customWidth="1"/>
    <col min="54" max="54" width="16" style="77" hidden="1" customWidth="1"/>
    <col min="55" max="58" width="34.140625" style="77" customWidth="1"/>
    <col min="59" max="59" width="9.140625" style="69"/>
    <col min="60" max="60" width="15.42578125" style="69" customWidth="1"/>
    <col min="61" max="61" width="21.42578125" style="69" customWidth="1"/>
    <col min="62" max="16384" width="9.140625" style="69"/>
  </cols>
  <sheetData>
    <row r="1" spans="1:61" s="72" customFormat="1" ht="27" customHeight="1" x14ac:dyDescent="0.25">
      <c r="A1" s="43"/>
      <c r="B1" s="2" t="s">
        <v>2</v>
      </c>
      <c r="C1" s="2"/>
      <c r="D1" s="2"/>
      <c r="E1" s="54"/>
      <c r="F1" s="54"/>
      <c r="G1" s="54"/>
      <c r="H1" s="54"/>
      <c r="I1" s="54"/>
      <c r="J1" s="2"/>
      <c r="K1" s="34"/>
      <c r="L1" s="2"/>
      <c r="M1" s="2"/>
      <c r="N1" s="2"/>
      <c r="O1" s="2"/>
      <c r="P1" s="2"/>
      <c r="Q1" s="12"/>
      <c r="R1" s="61"/>
      <c r="S1" s="12"/>
      <c r="T1" s="12"/>
      <c r="U1" s="12"/>
      <c r="V1" s="12"/>
      <c r="W1" s="62"/>
      <c r="X1" s="12"/>
      <c r="Y1" s="3" t="s">
        <v>3</v>
      </c>
      <c r="Z1" s="89" t="s">
        <v>4</v>
      </c>
      <c r="AA1" s="90"/>
      <c r="AB1" s="90"/>
      <c r="AC1" s="90"/>
      <c r="AD1" s="90"/>
      <c r="AE1" s="90"/>
      <c r="AF1" s="4"/>
      <c r="AG1" s="4"/>
      <c r="AH1" s="4"/>
      <c r="AI1" s="4"/>
      <c r="AJ1" s="4"/>
      <c r="AK1" s="4"/>
      <c r="AL1" s="4"/>
      <c r="AM1" s="5"/>
      <c r="AN1" s="6"/>
      <c r="AO1" s="43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43"/>
      <c r="BH1" s="43"/>
      <c r="BI1" s="43"/>
    </row>
    <row r="2" spans="1:61" s="73" customFormat="1" ht="37.5" customHeight="1" x14ac:dyDescent="0.2">
      <c r="A2" s="10"/>
      <c r="B2" s="2"/>
      <c r="C2" s="2"/>
      <c r="D2" s="2"/>
      <c r="E2" s="54"/>
      <c r="F2" s="54"/>
      <c r="G2" s="54"/>
      <c r="H2" s="54"/>
      <c r="I2" s="54"/>
      <c r="J2" s="2"/>
      <c r="K2" s="34"/>
      <c r="L2" s="2"/>
      <c r="M2" s="2"/>
      <c r="N2" s="2"/>
      <c r="O2" s="2"/>
      <c r="P2" s="2"/>
      <c r="Q2" s="12"/>
      <c r="R2" s="12"/>
      <c r="S2" s="12"/>
      <c r="T2" s="12"/>
      <c r="U2" s="12"/>
      <c r="V2" s="12"/>
      <c r="W2" s="62"/>
      <c r="X2" s="12"/>
      <c r="Y2" s="7" t="s">
        <v>5</v>
      </c>
      <c r="Z2" s="8" t="s">
        <v>6</v>
      </c>
      <c r="AA2" s="8" t="s">
        <v>7</v>
      </c>
      <c r="AB2" s="8" t="s">
        <v>8</v>
      </c>
      <c r="AC2" s="8" t="s">
        <v>9</v>
      </c>
      <c r="AD2" s="8" t="s">
        <v>10</v>
      </c>
      <c r="AE2" s="8" t="s">
        <v>11</v>
      </c>
      <c r="AF2" s="9"/>
      <c r="AG2" s="9"/>
      <c r="AH2" s="9"/>
      <c r="AI2" s="9"/>
      <c r="AJ2" s="9"/>
      <c r="AK2" s="9"/>
      <c r="AL2" s="9"/>
      <c r="AM2" s="5"/>
      <c r="AN2" s="6"/>
      <c r="AO2" s="10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50"/>
      <c r="BE2" s="50"/>
      <c r="BF2" s="50"/>
      <c r="BG2" s="10"/>
      <c r="BH2" s="10"/>
      <c r="BI2" s="10"/>
    </row>
    <row r="3" spans="1:61" s="74" customFormat="1" ht="15.75" customHeight="1" x14ac:dyDescent="0.2">
      <c r="A3" s="13"/>
      <c r="B3" s="11" t="s">
        <v>71</v>
      </c>
      <c r="C3" s="12"/>
      <c r="D3" s="12"/>
      <c r="E3" s="55"/>
      <c r="F3" s="55"/>
      <c r="G3" s="55"/>
      <c r="H3" s="55"/>
      <c r="I3" s="55"/>
      <c r="J3" s="11"/>
      <c r="K3" s="35"/>
      <c r="L3" s="11"/>
      <c r="M3" s="11"/>
      <c r="N3" s="11"/>
      <c r="O3" s="11"/>
      <c r="P3" s="11"/>
      <c r="Q3" s="53"/>
      <c r="R3" s="53"/>
      <c r="S3" s="53"/>
      <c r="T3" s="53"/>
      <c r="U3" s="53"/>
      <c r="V3" s="53"/>
      <c r="W3" s="53"/>
      <c r="X3" s="53"/>
      <c r="Y3" s="91" t="s">
        <v>12</v>
      </c>
      <c r="Z3" s="91" t="s">
        <v>13</v>
      </c>
      <c r="AA3" s="91" t="s">
        <v>14</v>
      </c>
      <c r="AB3" s="91" t="s">
        <v>15</v>
      </c>
      <c r="AC3" s="91" t="s">
        <v>16</v>
      </c>
      <c r="AD3" s="91" t="s">
        <v>17</v>
      </c>
      <c r="AE3" s="91" t="s">
        <v>18</v>
      </c>
      <c r="AF3" s="9"/>
      <c r="AG3" s="9" t="s">
        <v>19</v>
      </c>
      <c r="AH3" s="9" t="s">
        <v>20</v>
      </c>
      <c r="AI3" s="9" t="s">
        <v>21</v>
      </c>
      <c r="AJ3" s="9" t="s">
        <v>22</v>
      </c>
      <c r="AK3" s="9" t="s">
        <v>23</v>
      </c>
      <c r="AL3" s="9" t="s">
        <v>24</v>
      </c>
      <c r="AM3" s="5"/>
      <c r="AN3" s="6"/>
      <c r="AO3" s="13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50"/>
      <c r="BE3" s="50"/>
      <c r="BF3" s="50"/>
      <c r="BG3" s="13"/>
      <c r="BH3" s="13"/>
      <c r="BI3" s="13"/>
    </row>
    <row r="4" spans="1:61" s="72" customFormat="1" ht="63.75" customHeight="1" x14ac:dyDescent="0.25">
      <c r="A4" s="43"/>
      <c r="B4" s="14" t="s">
        <v>25</v>
      </c>
      <c r="C4" s="14" t="s">
        <v>26</v>
      </c>
      <c r="D4" s="14" t="s">
        <v>27</v>
      </c>
      <c r="E4" s="56" t="s">
        <v>59</v>
      </c>
      <c r="F4" s="81" t="s">
        <v>66</v>
      </c>
      <c r="G4" s="82"/>
      <c r="H4" s="56" t="s">
        <v>60</v>
      </c>
      <c r="I4" s="56" t="s">
        <v>61</v>
      </c>
      <c r="J4" s="15" t="s">
        <v>28</v>
      </c>
      <c r="K4" s="36" t="s">
        <v>29</v>
      </c>
      <c r="L4" s="16" t="s">
        <v>55</v>
      </c>
      <c r="M4" s="16" t="s">
        <v>56</v>
      </c>
      <c r="N4" s="16" t="s">
        <v>57</v>
      </c>
      <c r="O4" s="83" t="s">
        <v>30</v>
      </c>
      <c r="P4" s="84"/>
      <c r="Q4" s="85" t="s">
        <v>31</v>
      </c>
      <c r="R4" s="79"/>
      <c r="S4" s="79" t="s">
        <v>32</v>
      </c>
      <c r="T4" s="79"/>
      <c r="U4" s="79" t="s">
        <v>33</v>
      </c>
      <c r="V4" s="79"/>
      <c r="W4" s="79" t="s">
        <v>34</v>
      </c>
      <c r="X4" s="80"/>
      <c r="Y4" s="92"/>
      <c r="Z4" s="92"/>
      <c r="AA4" s="92"/>
      <c r="AB4" s="92"/>
      <c r="AC4" s="92"/>
      <c r="AD4" s="92"/>
      <c r="AE4" s="92"/>
      <c r="AF4" s="17" t="s">
        <v>3</v>
      </c>
      <c r="AG4" s="18" t="s">
        <v>6</v>
      </c>
      <c r="AH4" s="18" t="s">
        <v>7</v>
      </c>
      <c r="AI4" s="18" t="s">
        <v>8</v>
      </c>
      <c r="AJ4" s="18" t="s">
        <v>9</v>
      </c>
      <c r="AK4" s="18" t="s">
        <v>10</v>
      </c>
      <c r="AL4" s="18" t="s">
        <v>11</v>
      </c>
      <c r="AM4" s="19"/>
      <c r="AN4" s="20"/>
      <c r="AO4" s="1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86" t="s">
        <v>58</v>
      </c>
      <c r="BD4" s="87"/>
      <c r="BE4" s="87"/>
      <c r="BF4" s="88"/>
      <c r="BG4" s="1"/>
      <c r="BH4" s="1"/>
      <c r="BI4" s="1"/>
    </row>
    <row r="5" spans="1:61" s="72" customFormat="1" ht="40.5" customHeight="1" x14ac:dyDescent="0.25">
      <c r="A5" s="43"/>
      <c r="B5" s="21" t="s">
        <v>35</v>
      </c>
      <c r="C5" s="21" t="s">
        <v>26</v>
      </c>
      <c r="D5" s="21" t="s">
        <v>27</v>
      </c>
      <c r="E5" s="57" t="s">
        <v>59</v>
      </c>
      <c r="F5" s="57" t="s">
        <v>67</v>
      </c>
      <c r="G5" s="57" t="s">
        <v>68</v>
      </c>
      <c r="H5" s="57" t="s">
        <v>60</v>
      </c>
      <c r="I5" s="57" t="s">
        <v>61</v>
      </c>
      <c r="J5" s="59" t="s">
        <v>36</v>
      </c>
      <c r="K5" s="60" t="s">
        <v>37</v>
      </c>
      <c r="L5" s="22" t="s">
        <v>55</v>
      </c>
      <c r="M5" s="22" t="s">
        <v>56</v>
      </c>
      <c r="N5" s="22" t="s">
        <v>57</v>
      </c>
      <c r="O5" s="21" t="s">
        <v>38</v>
      </c>
      <c r="P5" s="21" t="s">
        <v>39</v>
      </c>
      <c r="Q5" s="21" t="s">
        <v>39</v>
      </c>
      <c r="R5" s="21" t="s">
        <v>38</v>
      </c>
      <c r="S5" s="23" t="s">
        <v>39</v>
      </c>
      <c r="T5" s="23" t="s">
        <v>38</v>
      </c>
      <c r="U5" s="23" t="s">
        <v>39</v>
      </c>
      <c r="V5" s="23" t="s">
        <v>38</v>
      </c>
      <c r="W5" s="23" t="s">
        <v>39</v>
      </c>
      <c r="X5" s="23" t="s">
        <v>38</v>
      </c>
      <c r="Y5" s="24" t="s">
        <v>40</v>
      </c>
      <c r="Z5" s="24" t="s">
        <v>40</v>
      </c>
      <c r="AA5" s="24" t="s">
        <v>40</v>
      </c>
      <c r="AB5" s="24" t="s">
        <v>40</v>
      </c>
      <c r="AC5" s="24" t="s">
        <v>40</v>
      </c>
      <c r="AD5" s="24" t="s">
        <v>40</v>
      </c>
      <c r="AE5" s="24" t="s">
        <v>40</v>
      </c>
      <c r="AF5" s="25" t="s">
        <v>41</v>
      </c>
      <c r="AG5" s="26" t="s">
        <v>13</v>
      </c>
      <c r="AH5" s="26" t="s">
        <v>14</v>
      </c>
      <c r="AI5" s="26" t="s">
        <v>15</v>
      </c>
      <c r="AJ5" s="26" t="s">
        <v>16</v>
      </c>
      <c r="AK5" s="26" t="s">
        <v>17</v>
      </c>
      <c r="AL5" s="26" t="s">
        <v>18</v>
      </c>
      <c r="AM5" s="27" t="s">
        <v>42</v>
      </c>
      <c r="AN5" s="28" t="s">
        <v>43</v>
      </c>
      <c r="AO5" s="1"/>
      <c r="AP5" s="38" t="s">
        <v>46</v>
      </c>
      <c r="AQ5" s="38" t="s">
        <v>47</v>
      </c>
      <c r="AR5" s="38" t="s">
        <v>48</v>
      </c>
      <c r="AS5" s="38" t="s">
        <v>49</v>
      </c>
      <c r="AT5" s="38" t="s">
        <v>50</v>
      </c>
      <c r="AU5" s="38" t="s">
        <v>51</v>
      </c>
      <c r="AV5" s="38" t="s">
        <v>52</v>
      </c>
      <c r="AW5" s="38" t="s">
        <v>53</v>
      </c>
      <c r="AX5" s="38" t="s">
        <v>54</v>
      </c>
      <c r="AY5" s="38" t="s">
        <v>46</v>
      </c>
      <c r="AZ5" s="38" t="s">
        <v>47</v>
      </c>
      <c r="BA5" s="38" t="s">
        <v>48</v>
      </c>
      <c r="BB5" s="38" t="s">
        <v>49</v>
      </c>
      <c r="BC5" s="41" t="s">
        <v>45</v>
      </c>
      <c r="BD5" s="52" t="s">
        <v>35</v>
      </c>
      <c r="BE5" s="52" t="s">
        <v>38</v>
      </c>
      <c r="BF5" s="52" t="s">
        <v>39</v>
      </c>
      <c r="BG5" s="1"/>
      <c r="BH5" s="46" t="s">
        <v>0</v>
      </c>
      <c r="BI5" t="s">
        <v>44</v>
      </c>
    </row>
    <row r="6" spans="1:61" ht="16.5" customHeight="1" x14ac:dyDescent="0.3">
      <c r="A6" s="47"/>
      <c r="B6" s="58">
        <v>31441368</v>
      </c>
      <c r="C6" s="58"/>
      <c r="D6" s="58"/>
      <c r="E6" s="71"/>
      <c r="F6" s="70"/>
      <c r="G6" s="58"/>
      <c r="H6" s="58"/>
      <c r="I6" s="58"/>
      <c r="J6" s="58">
        <v>79811842</v>
      </c>
      <c r="K6" s="58" t="s">
        <v>62</v>
      </c>
      <c r="L6" s="58"/>
      <c r="M6" s="49"/>
      <c r="N6" s="49"/>
      <c r="O6" s="49">
        <v>-26.288454665900002</v>
      </c>
      <c r="P6" s="49">
        <v>27.864970219300002</v>
      </c>
      <c r="Q6" s="49">
        <v>-26.288490360000001</v>
      </c>
      <c r="R6" s="49">
        <v>27.863841600000001</v>
      </c>
      <c r="S6" s="49">
        <v>-26.288294360000002</v>
      </c>
      <c r="T6" s="49">
        <v>27.8638276</v>
      </c>
      <c r="U6" s="49">
        <v>-26.288208360000002</v>
      </c>
      <c r="V6" s="49">
        <v>27.863983600000001</v>
      </c>
      <c r="W6" s="49">
        <v>-26.288167360000003</v>
      </c>
      <c r="X6" s="49">
        <v>27.8638586</v>
      </c>
      <c r="Y6" s="29">
        <f>IFERROR(IF($P6="","",IF(Q6="","",(6371*ACOS(COS(RADIANS(90-P6)) *COS(RADIANS(90-R6)) +SIN(RADIANS(90-P6)) *SIN(RADIANS(90-R6)) *COS(RADIANS(O6-Q6))))*1000)),0)</f>
        <v>125.54578484459067</v>
      </c>
      <c r="Z6" s="29">
        <f>IFERROR(IF($Q6="","",IF(S6="","",(6371*ACOS(COS(RADIANS(90-R6)) *COS(RADIANS(90-T6)) +SIN(RADIANS(90-R6)) *SIN(RADIANS(90-T6)) *COS(RADIANS(Q6-S6))))*1000)),0)</f>
        <v>19.330001663354636</v>
      </c>
      <c r="AA6" s="29">
        <f t="shared" ref="AA6:AA46" si="0">IFERROR(IF($Q6="","",IF(U6="","",(6371*ACOS(COS(RADIANS(90-$R6)) *COS(RADIANS(90-V6)) +SIN(RADIANS(90-$R6)) *SIN(RADIANS(90-V6)) *COS(RADIANS($Q6-U6))))*1000)),0)</f>
        <v>31.902780525072227</v>
      </c>
      <c r="AB6" s="29">
        <f t="shared" ref="AB6:AB46" si="1">IFERROR(IF($Q6="","",IF(W6="","",(6371*ACOS(COS(RADIANS(90-$R6)) *COS(RADIANS(90-X6)) +SIN(RADIANS(90-$R6)) *SIN(RADIANS(90-X6)) *COS(RADIANS($Q6-W6))))*1000)),0)</f>
        <v>31.808000392572254</v>
      </c>
      <c r="AC6" s="29">
        <f t="shared" ref="AC6:AC46" si="2">IFERROR(IF($S6="","",IF(U6="","",(6371*ACOS(COS(RADIANS(90-$T6)) *COS(RADIANS(90-V6)) +SIN(RADIANS(90-$T6)) *SIN(RADIANS(90-V6)) *COS(RADIANS($S6-U6))))*1000)),0)</f>
        <v>19.296635631867566</v>
      </c>
      <c r="AD6" s="29">
        <f t="shared" ref="AD6:AD46" si="3">IFERROR(IF($S6="","",IF(W6="","",(6371*ACOS(COS(RADIANS(90-$T6)) *COS(RADIANS(90-X6)) +SIN(RADIANS(90-$T6)) *SIN(RADIANS(90-X6)) *COS(RADIANS($S6-W6))))*1000)),0)</f>
        <v>12.951624353378266</v>
      </c>
      <c r="AE6" s="29">
        <f t="shared" ref="AE6:AE46" si="4">IFERROR(IF($U6="","",IF(W6="","",(6371*ACOS(COS(RADIANS(90-$V6)) *COS(RADIANS(90-X6)) +SIN(RADIANS(90-$V6)) *SIN(RADIANS(90-X6)) *COS(RADIANS($U6-W6))))*1000)),0)</f>
        <v>14.471328485659241</v>
      </c>
      <c r="AF6" s="30" t="str">
        <f>IF(Y6&lt;100,"Correct","")</f>
        <v/>
      </c>
      <c r="AG6" s="30" t="str">
        <f t="shared" ref="AG6:AL20" si="5">IF(Z6&lt;100,"Correct","")</f>
        <v>Correct</v>
      </c>
      <c r="AH6" s="30" t="str">
        <f t="shared" si="5"/>
        <v>Correct</v>
      </c>
      <c r="AI6" s="30" t="str">
        <f t="shared" si="5"/>
        <v>Correct</v>
      </c>
      <c r="AJ6" s="30" t="str">
        <f t="shared" si="5"/>
        <v>Correct</v>
      </c>
      <c r="AK6" s="30" t="str">
        <f t="shared" si="5"/>
        <v>Correct</v>
      </c>
      <c r="AL6" s="30" t="str">
        <f t="shared" si="5"/>
        <v>Correct</v>
      </c>
      <c r="AM6" s="31">
        <f>COUNTIF(AF6:AL6,"Correct")</f>
        <v>6</v>
      </c>
      <c r="AN6" s="32">
        <f>AM6/7</f>
        <v>0.8571428571428571</v>
      </c>
      <c r="AO6" s="33"/>
      <c r="AP6" s="39">
        <f t="shared" ref="AP6:AP46" si="6">SUM(IF(AG6="Correct",1,0),IF(AH6="Correct",1,0),IF(AI6="Correct",1,0))</f>
        <v>3</v>
      </c>
      <c r="AQ6" s="39">
        <f t="shared" ref="AQ6:AQ46" si="7">SUM(IF(AG6="Correct",1,0),IF(AK6="Correct",1,0),IF(AJ6="Correct",1,0))</f>
        <v>3</v>
      </c>
      <c r="AR6" s="39">
        <f t="shared" ref="AR6:AR46" si="8">SUM(IF(AH6="Correct",1,0),IF(AJ6="Correct",1,0),IF(AL6="Correct",1,0))</f>
        <v>3</v>
      </c>
      <c r="AS6" s="39">
        <f t="shared" ref="AS6:AS46" si="9">SUM(IF(AI6="Correct",1,0),IF(AK6="Correct",1,0),IF(AL6="Correct",1,0))</f>
        <v>3</v>
      </c>
      <c r="AT6" s="39">
        <f t="shared" ref="AT6" si="10">MAX(AP6:AS6)</f>
        <v>3</v>
      </c>
      <c r="AU6" s="39">
        <f t="shared" ref="AU6:AU23" si="11">IF(AND(OR(AP6=AQ6,AP6=AR6,AP6=AS6,AP6=AT6),AP6=AT6),1,0)</f>
        <v>1</v>
      </c>
      <c r="AV6" s="39">
        <f t="shared" ref="AV6:AV23" si="12">IF(AND(OR(AP6=AQ6,AQ6=AR6,AQ6=AS6,AQ6=AT6),AQ6=AT6),2,0)</f>
        <v>2</v>
      </c>
      <c r="AW6" s="39">
        <f t="shared" ref="AW6:AW23" si="13">IF(AND(OR(AR6=AP6,AR6=AQ6,AR6=AS6,AR6=AT6),AR6=AT6),3,0)</f>
        <v>3</v>
      </c>
      <c r="AX6" s="39">
        <f t="shared" ref="AX6:AX23" si="14">IF(AND(OR(AS6=AP6,AS6=AQ6,AS6=AR6,AS6=AT6),AS6=AT6),4,0)</f>
        <v>4</v>
      </c>
      <c r="AY6" s="40">
        <f t="shared" ref="AY6:AY46" si="15">IF(AU6=1,MIN(Z6:AB6),"")</f>
        <v>19.330001663354636</v>
      </c>
      <c r="AZ6" s="40">
        <f t="shared" ref="AZ6:AZ46" si="16">IF(AV6=2,MIN(Z6,AD6,AC6),"")</f>
        <v>12.951624353378266</v>
      </c>
      <c r="BA6" s="40">
        <f t="shared" ref="BA6:BA46" si="17">IF(AW6=3,MIN(AA6,AC6,AE6),"")</f>
        <v>14.471328485659241</v>
      </c>
      <c r="BB6" s="40">
        <f t="shared" ref="BB6:BB46" si="18">IF(AX6=4,MIN(AB6,AD6:AE6),"")</f>
        <v>12.951624353378266</v>
      </c>
      <c r="BC6" s="39" t="str">
        <f t="shared" ref="BC6:BC23" ca="1" si="19">INDIRECT(CELL("address",INDEX($AY$5:$BB$5,MATCH(MIN(AY6:BB6),AY6:BB6,0))))</f>
        <v>Dooblo 2</v>
      </c>
      <c r="BD6" s="51">
        <f t="shared" ref="BD6:BD46" si="20">B6</f>
        <v>31441368</v>
      </c>
      <c r="BE6" s="51">
        <f ca="1">IF(BC6="Dooblo 1",R6,IF(BC6="Dooblo 2",T6,IF(BC6="Dooblo 3",V6,IF(BC6="Dooblo 4",X6,"Check"))))</f>
        <v>27.8638276</v>
      </c>
      <c r="BF6" s="51">
        <f t="shared" ref="BF6:BF46" ca="1" si="21">IF(BC6="Dooblo 1",Q6,IF(BC6="Dooblo 2",S6,IF(BC6="Dooblo 3",U6,IF(BC6="Dooblo 4",W6,"Check"))))</f>
        <v>-26.288294360000002</v>
      </c>
      <c r="BG6" s="33"/>
      <c r="BH6" s="48">
        <v>0</v>
      </c>
      <c r="BI6" s="45">
        <v>3</v>
      </c>
    </row>
    <row r="7" spans="1:61" x14ac:dyDescent="0.3">
      <c r="A7" s="47"/>
      <c r="B7" s="58">
        <v>31441442</v>
      </c>
      <c r="C7" s="58"/>
      <c r="D7" s="58"/>
      <c r="E7" s="71"/>
      <c r="F7" s="70"/>
      <c r="G7" s="58"/>
      <c r="H7" s="58"/>
      <c r="I7" s="58"/>
      <c r="J7" s="58">
        <v>79811842</v>
      </c>
      <c r="K7" s="58">
        <v>4</v>
      </c>
      <c r="L7" s="58"/>
      <c r="M7" s="49"/>
      <c r="N7" s="49"/>
      <c r="O7" s="49">
        <v>-26.2874374427</v>
      </c>
      <c r="P7" s="49">
        <v>27.864677685099998</v>
      </c>
      <c r="Q7" s="49">
        <v>-26.288409905000002</v>
      </c>
      <c r="R7" s="49">
        <v>27.863343278999999</v>
      </c>
      <c r="S7" s="49">
        <v>-26.288227905000003</v>
      </c>
      <c r="T7" s="49">
        <v>27.863222278999999</v>
      </c>
      <c r="U7" s="49">
        <v>-26.288029905000002</v>
      </c>
      <c r="V7" s="49">
        <v>27.863056278999998</v>
      </c>
      <c r="W7" s="49">
        <v>-26.288194905000001</v>
      </c>
      <c r="X7" s="49">
        <v>27.863216279</v>
      </c>
      <c r="Y7" s="29">
        <f t="shared" ref="Y7:Y46" si="22">IFERROR(IF($P7="","",IF(Q7="","",(6371*ACOS(COS(RADIANS(90-P7)) *COS(RADIANS(90-R7)) +SIN(RADIANS(90-P7)) *SIN(RADIANS(90-R7)) *COS(RADIANS(O7-Q7))))*1000)),0)</f>
        <v>176.50767246972876</v>
      </c>
      <c r="Z7" s="29">
        <f t="shared" ref="Z7:Z46" si="23">IFERROR(IF($Q7="","",IF(S7="","",(6371*ACOS(COS(RADIANS(90-$R7)) *COS(RADIANS(90-T7)) +SIN(RADIANS(90-$R7)) *SIN(RADIANS(90-T7)) *COS(RADIANS($Q7-S7))))*1000)),0)</f>
        <v>22.38581572959508</v>
      </c>
      <c r="AA7" s="29">
        <f t="shared" si="0"/>
        <v>49.131103395300578</v>
      </c>
      <c r="AB7" s="29">
        <f t="shared" si="1"/>
        <v>25.418914949473901</v>
      </c>
      <c r="AC7" s="29">
        <f t="shared" si="2"/>
        <v>26.824556004813481</v>
      </c>
      <c r="AD7" s="29">
        <f t="shared" si="3"/>
        <v>3.3132282977563765</v>
      </c>
      <c r="AE7" s="29">
        <f t="shared" si="4"/>
        <v>24.075224697760689</v>
      </c>
      <c r="AF7" s="30" t="str">
        <f t="shared" ref="AF7:AL23" si="24">IF(Y7&lt;100,"Correct","")</f>
        <v/>
      </c>
      <c r="AG7" s="30" t="str">
        <f t="shared" si="5"/>
        <v>Correct</v>
      </c>
      <c r="AH7" s="30" t="str">
        <f t="shared" si="5"/>
        <v>Correct</v>
      </c>
      <c r="AI7" s="30" t="str">
        <f t="shared" si="5"/>
        <v>Correct</v>
      </c>
      <c r="AJ7" s="30" t="str">
        <f t="shared" si="5"/>
        <v>Correct</v>
      </c>
      <c r="AK7" s="30" t="str">
        <f t="shared" si="5"/>
        <v>Correct</v>
      </c>
      <c r="AL7" s="30" t="str">
        <f t="shared" si="5"/>
        <v>Correct</v>
      </c>
      <c r="AM7" s="31">
        <f>COUNTIF(AF7:AL7,"Correct")</f>
        <v>6</v>
      </c>
      <c r="AN7" s="32">
        <f>AM7/7</f>
        <v>0.8571428571428571</v>
      </c>
      <c r="AO7" s="33"/>
      <c r="AP7" s="39">
        <f t="shared" si="6"/>
        <v>3</v>
      </c>
      <c r="AQ7" s="39">
        <f t="shared" si="7"/>
        <v>3</v>
      </c>
      <c r="AR7" s="39">
        <f t="shared" si="8"/>
        <v>3</v>
      </c>
      <c r="AS7" s="39">
        <f t="shared" si="9"/>
        <v>3</v>
      </c>
      <c r="AT7" s="39">
        <f t="shared" ref="AT7:AT23" si="25">MAX(AP7:AS7)</f>
        <v>3</v>
      </c>
      <c r="AU7" s="39">
        <f t="shared" si="11"/>
        <v>1</v>
      </c>
      <c r="AV7" s="39">
        <f t="shared" si="12"/>
        <v>2</v>
      </c>
      <c r="AW7" s="39">
        <f t="shared" si="13"/>
        <v>3</v>
      </c>
      <c r="AX7" s="39">
        <f t="shared" si="14"/>
        <v>4</v>
      </c>
      <c r="AY7" s="40">
        <f t="shared" si="15"/>
        <v>22.38581572959508</v>
      </c>
      <c r="AZ7" s="40">
        <f t="shared" si="16"/>
        <v>3.3132282977563765</v>
      </c>
      <c r="BA7" s="40">
        <f t="shared" si="17"/>
        <v>24.075224697760689</v>
      </c>
      <c r="BB7" s="40">
        <f t="shared" si="18"/>
        <v>3.3132282977563765</v>
      </c>
      <c r="BC7" s="39" t="str">
        <f t="shared" ca="1" si="19"/>
        <v>Dooblo 2</v>
      </c>
      <c r="BD7" s="51">
        <f t="shared" si="20"/>
        <v>31441442</v>
      </c>
      <c r="BE7" s="51">
        <f t="shared" ref="BE7:BE46" ca="1" si="26">IF(BC7="Dooblo 1",R7,IF(BC7="Dooblo 2",T7,IF(BC7="Dooblo 3",V7,IF(BC7="Dooblo 4",X7,"Check"))))</f>
        <v>27.863222278999999</v>
      </c>
      <c r="BF7" s="51">
        <f t="shared" ca="1" si="21"/>
        <v>-26.288227905000003</v>
      </c>
      <c r="BG7" s="33"/>
      <c r="BH7" s="48">
        <v>0.42857142857142855</v>
      </c>
      <c r="BI7" s="45">
        <v>4</v>
      </c>
    </row>
    <row r="8" spans="1:61" x14ac:dyDescent="0.3">
      <c r="A8" s="47"/>
      <c r="B8" s="58">
        <v>31441513</v>
      </c>
      <c r="C8" s="58"/>
      <c r="D8" s="58"/>
      <c r="E8" s="71"/>
      <c r="F8" s="70"/>
      <c r="G8" s="58"/>
      <c r="H8" s="58"/>
      <c r="I8" s="58"/>
      <c r="J8" s="58">
        <v>79811818</v>
      </c>
      <c r="K8" s="58">
        <v>2</v>
      </c>
      <c r="L8" s="58"/>
      <c r="M8" s="49"/>
      <c r="N8" s="49"/>
      <c r="O8" s="49">
        <v>-26.277566544199999</v>
      </c>
      <c r="P8" s="49">
        <v>27.805419304200001</v>
      </c>
      <c r="Q8" s="49">
        <v>-26.279320127999998</v>
      </c>
      <c r="R8" s="49">
        <v>27.804152845000001</v>
      </c>
      <c r="S8" s="49">
        <v>-26.279342128</v>
      </c>
      <c r="T8" s="49">
        <v>27.804300845</v>
      </c>
      <c r="U8" s="49">
        <v>-26.279429128</v>
      </c>
      <c r="V8" s="49">
        <v>27.804204845000001</v>
      </c>
      <c r="W8" s="49">
        <v>-26.279260128000001</v>
      </c>
      <c r="X8" s="49">
        <v>27.804230844999999</v>
      </c>
      <c r="Y8" s="29">
        <f t="shared" si="22"/>
        <v>222.66454349181598</v>
      </c>
      <c r="Z8" s="29">
        <f t="shared" si="23"/>
        <v>16.598480545144234</v>
      </c>
      <c r="AA8" s="29">
        <f t="shared" si="0"/>
        <v>12.180979348906718</v>
      </c>
      <c r="AB8" s="29">
        <f t="shared" si="1"/>
        <v>10.49024303096413</v>
      </c>
      <c r="AC8" s="29">
        <f t="shared" si="2"/>
        <v>13.681227207223312</v>
      </c>
      <c r="AD8" s="29">
        <f t="shared" si="3"/>
        <v>11.208397557879612</v>
      </c>
      <c r="AE8" s="29">
        <f t="shared" si="4"/>
        <v>16.871794744719448</v>
      </c>
      <c r="AF8" s="30" t="str">
        <f t="shared" si="24"/>
        <v/>
      </c>
      <c r="AG8" s="30" t="str">
        <f t="shared" si="5"/>
        <v>Correct</v>
      </c>
      <c r="AH8" s="30" t="str">
        <f t="shared" si="5"/>
        <v>Correct</v>
      </c>
      <c r="AI8" s="30" t="str">
        <f t="shared" si="5"/>
        <v>Correct</v>
      </c>
      <c r="AJ8" s="30" t="str">
        <f t="shared" si="5"/>
        <v>Correct</v>
      </c>
      <c r="AK8" s="30" t="str">
        <f t="shared" si="5"/>
        <v>Correct</v>
      </c>
      <c r="AL8" s="30" t="str">
        <f t="shared" si="5"/>
        <v>Correct</v>
      </c>
      <c r="AM8" s="31">
        <f t="shared" ref="AM8:AM23" si="27">COUNTIF(AF8:AL8,"Correct")</f>
        <v>6</v>
      </c>
      <c r="AN8" s="32">
        <f t="shared" ref="AN8:AN23" si="28">AM8/7</f>
        <v>0.8571428571428571</v>
      </c>
      <c r="AO8" s="33"/>
      <c r="AP8" s="39">
        <f t="shared" si="6"/>
        <v>3</v>
      </c>
      <c r="AQ8" s="39">
        <f t="shared" si="7"/>
        <v>3</v>
      </c>
      <c r="AR8" s="39">
        <f t="shared" si="8"/>
        <v>3</v>
      </c>
      <c r="AS8" s="39">
        <f t="shared" si="9"/>
        <v>3</v>
      </c>
      <c r="AT8" s="39">
        <f t="shared" si="25"/>
        <v>3</v>
      </c>
      <c r="AU8" s="39">
        <f t="shared" si="11"/>
        <v>1</v>
      </c>
      <c r="AV8" s="39">
        <f t="shared" si="12"/>
        <v>2</v>
      </c>
      <c r="AW8" s="39">
        <f t="shared" si="13"/>
        <v>3</v>
      </c>
      <c r="AX8" s="39">
        <f t="shared" si="14"/>
        <v>4</v>
      </c>
      <c r="AY8" s="40">
        <f t="shared" si="15"/>
        <v>10.49024303096413</v>
      </c>
      <c r="AZ8" s="40">
        <f t="shared" si="16"/>
        <v>11.208397557879612</v>
      </c>
      <c r="BA8" s="40">
        <f t="shared" si="17"/>
        <v>12.180979348906718</v>
      </c>
      <c r="BB8" s="40">
        <f t="shared" si="18"/>
        <v>10.49024303096413</v>
      </c>
      <c r="BC8" s="39" t="str">
        <f t="shared" ca="1" si="19"/>
        <v>Dooblo 1</v>
      </c>
      <c r="BD8" s="51">
        <f t="shared" si="20"/>
        <v>31441513</v>
      </c>
      <c r="BE8" s="51">
        <f t="shared" ca="1" si="26"/>
        <v>27.804152845000001</v>
      </c>
      <c r="BF8" s="51">
        <f t="shared" ca="1" si="21"/>
        <v>-26.279320127999998</v>
      </c>
      <c r="BG8" s="33"/>
      <c r="BH8" s="48">
        <v>0.5714285714285714</v>
      </c>
      <c r="BI8" s="45">
        <v>2</v>
      </c>
    </row>
    <row r="9" spans="1:61" x14ac:dyDescent="0.3">
      <c r="A9" s="47"/>
      <c r="B9" s="58">
        <v>31441578</v>
      </c>
      <c r="C9" s="58"/>
      <c r="D9" s="58"/>
      <c r="E9" s="71"/>
      <c r="F9" s="70"/>
      <c r="G9" s="58"/>
      <c r="H9" s="58"/>
      <c r="I9" s="58"/>
      <c r="J9" s="58">
        <v>79811818</v>
      </c>
      <c r="K9" s="58">
        <v>2</v>
      </c>
      <c r="L9" s="58"/>
      <c r="M9" s="49"/>
      <c r="N9" s="49"/>
      <c r="O9" s="49">
        <v>-26.277566544199999</v>
      </c>
      <c r="P9" s="49">
        <v>27.805419304200001</v>
      </c>
      <c r="Q9" s="49">
        <v>-26.279078310999999</v>
      </c>
      <c r="R9" s="49">
        <v>27.804041463000001</v>
      </c>
      <c r="S9" s="49">
        <v>-26.278938311000001</v>
      </c>
      <c r="T9" s="49">
        <v>27.804050462999999</v>
      </c>
      <c r="U9" s="49">
        <v>-26.279075311</v>
      </c>
      <c r="V9" s="49">
        <v>27.804005462999999</v>
      </c>
      <c r="W9" s="49">
        <v>-26.278911310999998</v>
      </c>
      <c r="X9" s="49">
        <v>27.803874463</v>
      </c>
      <c r="Y9" s="29">
        <f t="shared" si="22"/>
        <v>213.50032488553583</v>
      </c>
      <c r="Z9" s="29">
        <f t="shared" si="23"/>
        <v>13.80647795121881</v>
      </c>
      <c r="AA9" s="29">
        <f t="shared" si="0"/>
        <v>4.0143152472673638</v>
      </c>
      <c r="AB9" s="29">
        <f t="shared" si="1"/>
        <v>24.791749144861043</v>
      </c>
      <c r="AC9" s="29">
        <f t="shared" si="2"/>
        <v>14.374157195115034</v>
      </c>
      <c r="AD9" s="29">
        <f t="shared" si="3"/>
        <v>19.749508481476052</v>
      </c>
      <c r="AE9" s="29">
        <f t="shared" si="4"/>
        <v>21.734378554748133</v>
      </c>
      <c r="AF9" s="30" t="str">
        <f t="shared" si="24"/>
        <v/>
      </c>
      <c r="AG9" s="30" t="str">
        <f t="shared" si="5"/>
        <v>Correct</v>
      </c>
      <c r="AH9" s="30" t="str">
        <f t="shared" si="5"/>
        <v>Correct</v>
      </c>
      <c r="AI9" s="30" t="str">
        <f t="shared" si="5"/>
        <v>Correct</v>
      </c>
      <c r="AJ9" s="30" t="str">
        <f t="shared" si="5"/>
        <v>Correct</v>
      </c>
      <c r="AK9" s="30" t="str">
        <f t="shared" si="5"/>
        <v>Correct</v>
      </c>
      <c r="AL9" s="30" t="str">
        <f t="shared" si="5"/>
        <v>Correct</v>
      </c>
      <c r="AM9" s="31">
        <f t="shared" si="27"/>
        <v>6</v>
      </c>
      <c r="AN9" s="32">
        <f t="shared" si="28"/>
        <v>0.8571428571428571</v>
      </c>
      <c r="AO9" s="33"/>
      <c r="AP9" s="39">
        <f t="shared" si="6"/>
        <v>3</v>
      </c>
      <c r="AQ9" s="39">
        <f t="shared" si="7"/>
        <v>3</v>
      </c>
      <c r="AR9" s="39">
        <f t="shared" si="8"/>
        <v>3</v>
      </c>
      <c r="AS9" s="39">
        <f t="shared" si="9"/>
        <v>3</v>
      </c>
      <c r="AT9" s="39">
        <f t="shared" si="25"/>
        <v>3</v>
      </c>
      <c r="AU9" s="39">
        <f t="shared" si="11"/>
        <v>1</v>
      </c>
      <c r="AV9" s="39">
        <f t="shared" si="12"/>
        <v>2</v>
      </c>
      <c r="AW9" s="39">
        <f t="shared" si="13"/>
        <v>3</v>
      </c>
      <c r="AX9" s="39">
        <f t="shared" si="14"/>
        <v>4</v>
      </c>
      <c r="AY9" s="40">
        <f t="shared" si="15"/>
        <v>4.0143152472673638</v>
      </c>
      <c r="AZ9" s="40">
        <f t="shared" si="16"/>
        <v>13.80647795121881</v>
      </c>
      <c r="BA9" s="40">
        <f t="shared" si="17"/>
        <v>4.0143152472673638</v>
      </c>
      <c r="BB9" s="40">
        <f t="shared" si="18"/>
        <v>19.749508481476052</v>
      </c>
      <c r="BC9" s="39" t="str">
        <f t="shared" ca="1" si="19"/>
        <v>Dooblo 1</v>
      </c>
      <c r="BD9" s="51">
        <f t="shared" si="20"/>
        <v>31441578</v>
      </c>
      <c r="BE9" s="51">
        <f t="shared" ca="1" si="26"/>
        <v>27.804041463000001</v>
      </c>
      <c r="BF9" s="51">
        <f t="shared" ca="1" si="21"/>
        <v>-26.279078310999999</v>
      </c>
      <c r="BG9" s="33"/>
      <c r="BH9" s="48">
        <v>0.8571428571428571</v>
      </c>
      <c r="BI9" s="45">
        <v>14</v>
      </c>
    </row>
    <row r="10" spans="1:61" x14ac:dyDescent="0.3">
      <c r="A10" s="47"/>
      <c r="B10" s="58">
        <v>31441673</v>
      </c>
      <c r="C10" s="58"/>
      <c r="D10" s="58"/>
      <c r="E10" s="71"/>
      <c r="F10" s="70"/>
      <c r="G10" s="58"/>
      <c r="H10" s="58"/>
      <c r="I10" s="58"/>
      <c r="J10" s="58">
        <v>79811982</v>
      </c>
      <c r="K10" s="58">
        <v>5</v>
      </c>
      <c r="L10" s="58"/>
      <c r="M10" s="49"/>
      <c r="N10" s="49"/>
      <c r="O10" s="49">
        <v>-26.282357462899999</v>
      </c>
      <c r="P10" s="49">
        <v>27.804030483799998</v>
      </c>
      <c r="Q10" s="49">
        <v>-26.281235299999999</v>
      </c>
      <c r="R10" s="49">
        <v>27.803625275000002</v>
      </c>
      <c r="S10" s="49">
        <v>-26.2750773</v>
      </c>
      <c r="T10" s="49">
        <v>27.798238275000003</v>
      </c>
      <c r="U10" s="49">
        <v>-26.267371300000001</v>
      </c>
      <c r="V10" s="49">
        <v>27.806078275000004</v>
      </c>
      <c r="W10" s="49">
        <v>-26.275636300000002</v>
      </c>
      <c r="X10" s="49">
        <v>27.807291275000004</v>
      </c>
      <c r="Y10" s="29">
        <f t="shared" si="22"/>
        <v>119.21560286203015</v>
      </c>
      <c r="Z10" s="29">
        <f t="shared" si="23"/>
        <v>851.87063256222712</v>
      </c>
      <c r="AA10" s="29">
        <f t="shared" si="0"/>
        <v>1390.6272445733496</v>
      </c>
      <c r="AB10" s="29">
        <f t="shared" si="1"/>
        <v>685.15397178090427</v>
      </c>
      <c r="AC10" s="29">
        <f t="shared" si="2"/>
        <v>1155.1945137452719</v>
      </c>
      <c r="AD10" s="29">
        <f t="shared" si="3"/>
        <v>1008.1481026580082</v>
      </c>
      <c r="AE10" s="29">
        <f t="shared" si="4"/>
        <v>824.01680198050428</v>
      </c>
      <c r="AF10" s="30" t="str">
        <f t="shared" si="24"/>
        <v/>
      </c>
      <c r="AG10" s="30" t="str">
        <f t="shared" si="5"/>
        <v/>
      </c>
      <c r="AH10" s="30" t="str">
        <f t="shared" si="5"/>
        <v/>
      </c>
      <c r="AI10" s="30" t="str">
        <f t="shared" si="5"/>
        <v/>
      </c>
      <c r="AJ10" s="30" t="str">
        <f t="shared" si="5"/>
        <v/>
      </c>
      <c r="AK10" s="30" t="str">
        <f t="shared" si="5"/>
        <v/>
      </c>
      <c r="AL10" s="30" t="str">
        <f t="shared" si="5"/>
        <v/>
      </c>
      <c r="AM10" s="31">
        <f t="shared" si="27"/>
        <v>0</v>
      </c>
      <c r="AN10" s="32">
        <f t="shared" si="28"/>
        <v>0</v>
      </c>
      <c r="AO10" s="33"/>
      <c r="AP10" s="39">
        <f t="shared" si="6"/>
        <v>0</v>
      </c>
      <c r="AQ10" s="39">
        <f t="shared" si="7"/>
        <v>0</v>
      </c>
      <c r="AR10" s="39">
        <f t="shared" si="8"/>
        <v>0</v>
      </c>
      <c r="AS10" s="39">
        <f t="shared" si="9"/>
        <v>0</v>
      </c>
      <c r="AT10" s="39">
        <f t="shared" si="25"/>
        <v>0</v>
      </c>
      <c r="AU10" s="39">
        <f t="shared" si="11"/>
        <v>1</v>
      </c>
      <c r="AV10" s="39">
        <f t="shared" si="12"/>
        <v>2</v>
      </c>
      <c r="AW10" s="39">
        <f t="shared" si="13"/>
        <v>3</v>
      </c>
      <c r="AX10" s="39">
        <f t="shared" si="14"/>
        <v>4</v>
      </c>
      <c r="AY10" s="40">
        <f t="shared" si="15"/>
        <v>685.15397178090427</v>
      </c>
      <c r="AZ10" s="40">
        <f t="shared" si="16"/>
        <v>851.87063256222712</v>
      </c>
      <c r="BA10" s="40">
        <f t="shared" si="17"/>
        <v>824.01680198050428</v>
      </c>
      <c r="BB10" s="40">
        <f t="shared" si="18"/>
        <v>685.15397178090427</v>
      </c>
      <c r="BC10" s="39" t="str">
        <f t="shared" ca="1" si="19"/>
        <v>Dooblo 1</v>
      </c>
      <c r="BD10" s="51">
        <f t="shared" si="20"/>
        <v>31441673</v>
      </c>
      <c r="BE10" s="51">
        <f t="shared" ca="1" si="26"/>
        <v>27.803625275000002</v>
      </c>
      <c r="BF10" s="51">
        <f t="shared" ca="1" si="21"/>
        <v>-26.281235299999999</v>
      </c>
      <c r="BG10" s="33"/>
      <c r="BH10" s="48">
        <v>0.7142857142857143</v>
      </c>
      <c r="BI10" s="45">
        <v>1</v>
      </c>
    </row>
    <row r="11" spans="1:61" x14ac:dyDescent="0.3">
      <c r="A11" s="47"/>
      <c r="B11" s="58">
        <v>31441757</v>
      </c>
      <c r="C11" s="58"/>
      <c r="D11" s="58"/>
      <c r="E11" s="71"/>
      <c r="F11" s="70"/>
      <c r="G11" s="58"/>
      <c r="H11" s="58"/>
      <c r="I11" s="58"/>
      <c r="J11" s="58">
        <v>79812000</v>
      </c>
      <c r="K11" s="58" t="s">
        <v>69</v>
      </c>
      <c r="L11" s="58"/>
      <c r="M11" s="49"/>
      <c r="N11" s="49"/>
      <c r="O11" s="49">
        <v>-26.279956511400002</v>
      </c>
      <c r="P11" s="49">
        <v>27.794580720700001</v>
      </c>
      <c r="Q11" s="49">
        <v>-26.281290346999999</v>
      </c>
      <c r="R11" s="49">
        <v>27.804021502000001</v>
      </c>
      <c r="S11" s="49">
        <v>-26.283863347</v>
      </c>
      <c r="T11" s="49">
        <v>27.794409502000001</v>
      </c>
      <c r="U11" s="49">
        <v>-26.281950347000002</v>
      </c>
      <c r="V11" s="49">
        <v>27.787639502000001</v>
      </c>
      <c r="W11" s="49">
        <v>-26.291598347000001</v>
      </c>
      <c r="X11" s="49">
        <v>27.797132502</v>
      </c>
      <c r="Y11" s="29">
        <f t="shared" si="22"/>
        <v>1057.9336814298006</v>
      </c>
      <c r="Z11" s="29">
        <f t="shared" si="23"/>
        <v>1098.36115520508</v>
      </c>
      <c r="AA11" s="29">
        <f t="shared" si="0"/>
        <v>1822.7517887530071</v>
      </c>
      <c r="AB11" s="29">
        <f t="shared" si="1"/>
        <v>1270.7401514388469</v>
      </c>
      <c r="AC11" s="29">
        <f t="shared" si="2"/>
        <v>775.95358726213772</v>
      </c>
      <c r="AD11" s="29">
        <f t="shared" si="3"/>
        <v>818.8850484456616</v>
      </c>
      <c r="AE11" s="29">
        <f t="shared" si="4"/>
        <v>1419.4844576850858</v>
      </c>
      <c r="AF11" s="30" t="str">
        <f t="shared" si="24"/>
        <v/>
      </c>
      <c r="AG11" s="30" t="str">
        <f t="shared" si="5"/>
        <v/>
      </c>
      <c r="AH11" s="30" t="str">
        <f t="shared" si="5"/>
        <v/>
      </c>
      <c r="AI11" s="30" t="str">
        <f t="shared" si="5"/>
        <v/>
      </c>
      <c r="AJ11" s="30" t="str">
        <f t="shared" si="5"/>
        <v/>
      </c>
      <c r="AK11" s="30" t="str">
        <f t="shared" si="5"/>
        <v/>
      </c>
      <c r="AL11" s="30" t="str">
        <f t="shared" si="5"/>
        <v/>
      </c>
      <c r="AM11" s="31">
        <f t="shared" si="27"/>
        <v>0</v>
      </c>
      <c r="AN11" s="32">
        <f t="shared" si="28"/>
        <v>0</v>
      </c>
      <c r="AO11" s="33"/>
      <c r="AP11" s="39">
        <f t="shared" si="6"/>
        <v>0</v>
      </c>
      <c r="AQ11" s="39">
        <f t="shared" si="7"/>
        <v>0</v>
      </c>
      <c r="AR11" s="39">
        <f t="shared" si="8"/>
        <v>0</v>
      </c>
      <c r="AS11" s="39">
        <f t="shared" si="9"/>
        <v>0</v>
      </c>
      <c r="AT11" s="39">
        <f t="shared" si="25"/>
        <v>0</v>
      </c>
      <c r="AU11" s="39">
        <f t="shared" si="11"/>
        <v>1</v>
      </c>
      <c r="AV11" s="39">
        <f t="shared" si="12"/>
        <v>2</v>
      </c>
      <c r="AW11" s="39">
        <f t="shared" si="13"/>
        <v>3</v>
      </c>
      <c r="AX11" s="39">
        <f t="shared" si="14"/>
        <v>4</v>
      </c>
      <c r="AY11" s="40">
        <f t="shared" si="15"/>
        <v>1098.36115520508</v>
      </c>
      <c r="AZ11" s="40">
        <f t="shared" si="16"/>
        <v>775.95358726213772</v>
      </c>
      <c r="BA11" s="40">
        <f t="shared" si="17"/>
        <v>775.95358726213772</v>
      </c>
      <c r="BB11" s="40">
        <f t="shared" si="18"/>
        <v>818.8850484456616</v>
      </c>
      <c r="BC11" s="39" t="str">
        <f t="shared" ca="1" si="19"/>
        <v>Dooblo 2</v>
      </c>
      <c r="BD11" s="51">
        <f t="shared" si="20"/>
        <v>31441757</v>
      </c>
      <c r="BE11" s="51">
        <f t="shared" ca="1" si="26"/>
        <v>27.794409502000001</v>
      </c>
      <c r="BF11" s="51">
        <f t="shared" ca="1" si="21"/>
        <v>-26.283863347</v>
      </c>
      <c r="BG11" s="33"/>
      <c r="BH11" s="48">
        <v>1</v>
      </c>
      <c r="BI11" s="45">
        <v>51</v>
      </c>
    </row>
    <row r="12" spans="1:61" x14ac:dyDescent="0.3">
      <c r="A12" s="47"/>
      <c r="B12" s="58">
        <v>31441828</v>
      </c>
      <c r="C12" s="58"/>
      <c r="D12" s="58"/>
      <c r="E12" s="71"/>
      <c r="F12" s="70"/>
      <c r="G12" s="58"/>
      <c r="H12" s="58"/>
      <c r="I12" s="58"/>
      <c r="J12" s="58">
        <v>79815511</v>
      </c>
      <c r="K12" s="58">
        <v>5</v>
      </c>
      <c r="L12" s="58"/>
      <c r="M12" s="49"/>
      <c r="N12" s="49"/>
      <c r="O12" s="49">
        <v>-26.045650766200001</v>
      </c>
      <c r="P12" s="49">
        <v>28.158939437000001</v>
      </c>
      <c r="Q12" s="49">
        <v>-26.045836015999999</v>
      </c>
      <c r="R12" s="49">
        <v>28.159591511999999</v>
      </c>
      <c r="S12" s="49">
        <v>-26.045991015999999</v>
      </c>
      <c r="T12" s="49">
        <v>28.159537512</v>
      </c>
      <c r="U12" s="49">
        <v>-26.045861016</v>
      </c>
      <c r="V12" s="49">
        <v>28.159516512</v>
      </c>
      <c r="W12" s="49">
        <v>-26.045936015999999</v>
      </c>
      <c r="X12" s="49">
        <v>28.159548512000001</v>
      </c>
      <c r="Y12" s="29">
        <f t="shared" si="22"/>
        <v>74.747124633807388</v>
      </c>
      <c r="Z12" s="29">
        <f t="shared" si="23"/>
        <v>16.338251695397155</v>
      </c>
      <c r="AA12" s="29">
        <f t="shared" si="0"/>
        <v>8.6921547741343197</v>
      </c>
      <c r="AB12" s="29">
        <f t="shared" si="1"/>
        <v>10.907648475652287</v>
      </c>
      <c r="AC12" s="29">
        <f t="shared" si="2"/>
        <v>12.95649456284842</v>
      </c>
      <c r="AD12" s="29">
        <f t="shared" si="3"/>
        <v>5.5299301750133534</v>
      </c>
      <c r="AE12" s="29">
        <f t="shared" si="4"/>
        <v>8.1682983560753541</v>
      </c>
      <c r="AF12" s="30" t="str">
        <f t="shared" si="24"/>
        <v>Correct</v>
      </c>
      <c r="AG12" s="30" t="str">
        <f t="shared" si="5"/>
        <v>Correct</v>
      </c>
      <c r="AH12" s="30" t="str">
        <f t="shared" si="5"/>
        <v>Correct</v>
      </c>
      <c r="AI12" s="30" t="str">
        <f t="shared" si="5"/>
        <v>Correct</v>
      </c>
      <c r="AJ12" s="30" t="str">
        <f t="shared" si="5"/>
        <v>Correct</v>
      </c>
      <c r="AK12" s="30" t="str">
        <f t="shared" si="5"/>
        <v>Correct</v>
      </c>
      <c r="AL12" s="30" t="str">
        <f t="shared" si="5"/>
        <v>Correct</v>
      </c>
      <c r="AM12" s="31">
        <f t="shared" si="27"/>
        <v>7</v>
      </c>
      <c r="AN12" s="32">
        <f t="shared" si="28"/>
        <v>1</v>
      </c>
      <c r="AO12" s="33"/>
      <c r="AP12" s="39">
        <f t="shared" si="6"/>
        <v>3</v>
      </c>
      <c r="AQ12" s="39">
        <f t="shared" si="7"/>
        <v>3</v>
      </c>
      <c r="AR12" s="39">
        <f t="shared" si="8"/>
        <v>3</v>
      </c>
      <c r="AS12" s="39">
        <f t="shared" si="9"/>
        <v>3</v>
      </c>
      <c r="AT12" s="39">
        <f t="shared" si="25"/>
        <v>3</v>
      </c>
      <c r="AU12" s="39">
        <f t="shared" si="11"/>
        <v>1</v>
      </c>
      <c r="AV12" s="39">
        <f t="shared" si="12"/>
        <v>2</v>
      </c>
      <c r="AW12" s="39">
        <f t="shared" si="13"/>
        <v>3</v>
      </c>
      <c r="AX12" s="39">
        <f t="shared" si="14"/>
        <v>4</v>
      </c>
      <c r="AY12" s="40">
        <f t="shared" si="15"/>
        <v>8.6921547741343197</v>
      </c>
      <c r="AZ12" s="40">
        <f t="shared" si="16"/>
        <v>5.5299301750133534</v>
      </c>
      <c r="BA12" s="40">
        <f t="shared" si="17"/>
        <v>8.1682983560753541</v>
      </c>
      <c r="BB12" s="40">
        <f t="shared" si="18"/>
        <v>5.5299301750133534</v>
      </c>
      <c r="BC12" s="39" t="str">
        <f t="shared" ca="1" si="19"/>
        <v>Dooblo 2</v>
      </c>
      <c r="BD12" s="51">
        <f t="shared" si="20"/>
        <v>31441828</v>
      </c>
      <c r="BE12" s="51">
        <f t="shared" ca="1" si="26"/>
        <v>28.159537512</v>
      </c>
      <c r="BF12" s="51">
        <f t="shared" ca="1" si="21"/>
        <v>-26.045991015999999</v>
      </c>
      <c r="BG12" s="33"/>
      <c r="BH12" s="48" t="s">
        <v>1</v>
      </c>
      <c r="BI12" s="45">
        <v>75</v>
      </c>
    </row>
    <row r="13" spans="1:61" x14ac:dyDescent="0.3">
      <c r="A13" s="47"/>
      <c r="B13" s="58">
        <v>31441887</v>
      </c>
      <c r="C13" s="58"/>
      <c r="D13" s="58"/>
      <c r="E13" s="71"/>
      <c r="F13" s="70"/>
      <c r="G13" s="58"/>
      <c r="H13" s="58"/>
      <c r="I13" s="58"/>
      <c r="J13" s="58">
        <v>79815514</v>
      </c>
      <c r="K13" s="58" t="s">
        <v>62</v>
      </c>
      <c r="L13" s="58"/>
      <c r="M13" s="49"/>
      <c r="N13" s="49"/>
      <c r="O13" s="49">
        <v>-26.044801282800002</v>
      </c>
      <c r="P13" s="49">
        <v>28.1569638621</v>
      </c>
      <c r="Q13" s="49">
        <v>-26.044987951</v>
      </c>
      <c r="R13" s="49">
        <v>28.156494200000001</v>
      </c>
      <c r="S13" s="49">
        <v>-26.045038950999999</v>
      </c>
      <c r="T13" s="49">
        <v>28.156363200000001</v>
      </c>
      <c r="U13" s="49">
        <v>-26.044961950999998</v>
      </c>
      <c r="V13" s="49">
        <v>28.156446200000001</v>
      </c>
      <c r="W13" s="49">
        <v>-26.044817950999999</v>
      </c>
      <c r="X13" s="49">
        <v>28.156541200000003</v>
      </c>
      <c r="Y13" s="29">
        <f t="shared" si="22"/>
        <v>55.337588928255684</v>
      </c>
      <c r="Z13" s="29">
        <f t="shared" si="23"/>
        <v>15.400600552920363</v>
      </c>
      <c r="AA13" s="29">
        <f t="shared" si="0"/>
        <v>5.9142481023393145</v>
      </c>
      <c r="AB13" s="29">
        <f t="shared" si="1"/>
        <v>17.4662888969217</v>
      </c>
      <c r="AC13" s="29">
        <f t="shared" si="2"/>
        <v>11.922981482475725</v>
      </c>
      <c r="AD13" s="29">
        <f t="shared" si="3"/>
        <v>29.345604729238417</v>
      </c>
      <c r="AE13" s="29">
        <f t="shared" si="4"/>
        <v>17.631915559682241</v>
      </c>
      <c r="AF13" s="30" t="str">
        <f t="shared" si="24"/>
        <v>Correct</v>
      </c>
      <c r="AG13" s="30" t="str">
        <f t="shared" si="5"/>
        <v>Correct</v>
      </c>
      <c r="AH13" s="30" t="str">
        <f t="shared" si="5"/>
        <v>Correct</v>
      </c>
      <c r="AI13" s="30" t="str">
        <f t="shared" si="5"/>
        <v>Correct</v>
      </c>
      <c r="AJ13" s="30" t="str">
        <f t="shared" si="5"/>
        <v>Correct</v>
      </c>
      <c r="AK13" s="30" t="str">
        <f t="shared" si="5"/>
        <v>Correct</v>
      </c>
      <c r="AL13" s="30" t="str">
        <f t="shared" si="5"/>
        <v>Correct</v>
      </c>
      <c r="AM13" s="31">
        <f t="shared" si="27"/>
        <v>7</v>
      </c>
      <c r="AN13" s="32">
        <f t="shared" si="28"/>
        <v>1</v>
      </c>
      <c r="AO13" s="33"/>
      <c r="AP13" s="39">
        <f t="shared" si="6"/>
        <v>3</v>
      </c>
      <c r="AQ13" s="39">
        <f t="shared" si="7"/>
        <v>3</v>
      </c>
      <c r="AR13" s="39">
        <f t="shared" si="8"/>
        <v>3</v>
      </c>
      <c r="AS13" s="39">
        <f t="shared" si="9"/>
        <v>3</v>
      </c>
      <c r="AT13" s="39">
        <f t="shared" si="25"/>
        <v>3</v>
      </c>
      <c r="AU13" s="39">
        <f t="shared" si="11"/>
        <v>1</v>
      </c>
      <c r="AV13" s="39">
        <f t="shared" si="12"/>
        <v>2</v>
      </c>
      <c r="AW13" s="39">
        <f t="shared" si="13"/>
        <v>3</v>
      </c>
      <c r="AX13" s="39">
        <f t="shared" si="14"/>
        <v>4</v>
      </c>
      <c r="AY13" s="40">
        <f t="shared" si="15"/>
        <v>5.9142481023393145</v>
      </c>
      <c r="AZ13" s="40">
        <f t="shared" si="16"/>
        <v>11.922981482475725</v>
      </c>
      <c r="BA13" s="40">
        <f t="shared" si="17"/>
        <v>5.9142481023393145</v>
      </c>
      <c r="BB13" s="40">
        <f t="shared" si="18"/>
        <v>17.4662888969217</v>
      </c>
      <c r="BC13" s="39" t="str">
        <f t="shared" ca="1" si="19"/>
        <v>Dooblo 1</v>
      </c>
      <c r="BD13" s="51">
        <f t="shared" si="20"/>
        <v>31441887</v>
      </c>
      <c r="BE13" s="51">
        <f t="shared" ca="1" si="26"/>
        <v>28.156494200000001</v>
      </c>
      <c r="BF13" s="51">
        <f t="shared" ca="1" si="21"/>
        <v>-26.044987951</v>
      </c>
      <c r="BG13" s="33"/>
      <c r="BH13"/>
      <c r="BI13"/>
    </row>
    <row r="14" spans="1:61" x14ac:dyDescent="0.3">
      <c r="A14" s="47"/>
      <c r="B14" s="58">
        <v>31441986</v>
      </c>
      <c r="C14" s="58"/>
      <c r="D14" s="58"/>
      <c r="E14" s="71"/>
      <c r="F14" s="70"/>
      <c r="G14" s="58"/>
      <c r="H14" s="58"/>
      <c r="I14" s="58"/>
      <c r="J14" s="58">
        <v>79815511</v>
      </c>
      <c r="K14" s="58" t="s">
        <v>62</v>
      </c>
      <c r="L14" s="58"/>
      <c r="M14" s="49"/>
      <c r="N14" s="49"/>
      <c r="O14" s="49">
        <v>-26.045248621700001</v>
      </c>
      <c r="P14" s="49">
        <v>28.158972127399998</v>
      </c>
      <c r="Q14" s="49">
        <v>-26.044601608000001</v>
      </c>
      <c r="R14" s="49">
        <v>28.161017566999998</v>
      </c>
      <c r="S14" s="49">
        <v>-26.044479608</v>
      </c>
      <c r="T14" s="49">
        <v>28.161206566999997</v>
      </c>
      <c r="U14" s="49">
        <v>-26.044672607999999</v>
      </c>
      <c r="V14" s="49">
        <v>28.161264566999996</v>
      </c>
      <c r="W14" s="49">
        <v>-26.044575607999999</v>
      </c>
      <c r="X14" s="49">
        <v>28.161301566999995</v>
      </c>
      <c r="Y14" s="29">
        <f t="shared" si="22"/>
        <v>236.1213776167601</v>
      </c>
      <c r="Z14" s="29">
        <f t="shared" si="23"/>
        <v>24.18074907505563</v>
      </c>
      <c r="AA14" s="29">
        <f t="shared" si="0"/>
        <v>28.333534708508303</v>
      </c>
      <c r="AB14" s="29">
        <f t="shared" si="1"/>
        <v>31.682086649181819</v>
      </c>
      <c r="AC14" s="29">
        <f t="shared" si="2"/>
        <v>19.989235117387373</v>
      </c>
      <c r="AD14" s="29">
        <f t="shared" si="3"/>
        <v>14.147589244289716</v>
      </c>
      <c r="AE14" s="29">
        <f t="shared" si="4"/>
        <v>10.361003731679919</v>
      </c>
      <c r="AF14" s="30" t="str">
        <f t="shared" si="24"/>
        <v/>
      </c>
      <c r="AG14" s="30" t="str">
        <f t="shared" si="5"/>
        <v>Correct</v>
      </c>
      <c r="AH14" s="30" t="str">
        <f t="shared" si="5"/>
        <v>Correct</v>
      </c>
      <c r="AI14" s="30" t="str">
        <f t="shared" si="5"/>
        <v>Correct</v>
      </c>
      <c r="AJ14" s="30" t="str">
        <f t="shared" si="5"/>
        <v>Correct</v>
      </c>
      <c r="AK14" s="30" t="str">
        <f t="shared" si="5"/>
        <v>Correct</v>
      </c>
      <c r="AL14" s="30" t="str">
        <f t="shared" si="5"/>
        <v>Correct</v>
      </c>
      <c r="AM14" s="31">
        <f t="shared" si="27"/>
        <v>6</v>
      </c>
      <c r="AN14" s="32">
        <f t="shared" si="28"/>
        <v>0.8571428571428571</v>
      </c>
      <c r="AO14" s="33"/>
      <c r="AP14" s="39">
        <f t="shared" si="6"/>
        <v>3</v>
      </c>
      <c r="AQ14" s="39">
        <f t="shared" si="7"/>
        <v>3</v>
      </c>
      <c r="AR14" s="39">
        <f t="shared" si="8"/>
        <v>3</v>
      </c>
      <c r="AS14" s="39">
        <f t="shared" si="9"/>
        <v>3</v>
      </c>
      <c r="AT14" s="39">
        <f t="shared" si="25"/>
        <v>3</v>
      </c>
      <c r="AU14" s="39">
        <f t="shared" si="11"/>
        <v>1</v>
      </c>
      <c r="AV14" s="39">
        <f t="shared" si="12"/>
        <v>2</v>
      </c>
      <c r="AW14" s="39">
        <f t="shared" si="13"/>
        <v>3</v>
      </c>
      <c r="AX14" s="39">
        <f t="shared" si="14"/>
        <v>4</v>
      </c>
      <c r="AY14" s="40">
        <f t="shared" si="15"/>
        <v>24.18074907505563</v>
      </c>
      <c r="AZ14" s="40">
        <f t="shared" si="16"/>
        <v>14.147589244289716</v>
      </c>
      <c r="BA14" s="40">
        <f t="shared" si="17"/>
        <v>10.361003731679919</v>
      </c>
      <c r="BB14" s="40">
        <f t="shared" si="18"/>
        <v>10.361003731679919</v>
      </c>
      <c r="BC14" s="39" t="str">
        <f t="shared" ca="1" si="19"/>
        <v>Dooblo 3</v>
      </c>
      <c r="BD14" s="51">
        <f t="shared" si="20"/>
        <v>31441986</v>
      </c>
      <c r="BE14" s="51">
        <f t="shared" ca="1" si="26"/>
        <v>28.161264566999996</v>
      </c>
      <c r="BF14" s="51">
        <f t="shared" ca="1" si="21"/>
        <v>-26.044672607999999</v>
      </c>
      <c r="BG14" s="33"/>
      <c r="BH14"/>
      <c r="BI14"/>
    </row>
    <row r="15" spans="1:61" x14ac:dyDescent="0.3">
      <c r="A15" s="47"/>
      <c r="B15" s="58">
        <v>31442037</v>
      </c>
      <c r="C15" s="58"/>
      <c r="D15" s="58"/>
      <c r="E15" s="71"/>
      <c r="F15" s="70"/>
      <c r="G15" s="58"/>
      <c r="H15" s="58"/>
      <c r="I15" s="58"/>
      <c r="J15" s="58">
        <v>79815514</v>
      </c>
      <c r="K15" s="58">
        <v>3</v>
      </c>
      <c r="L15" s="58"/>
      <c r="M15" s="49"/>
      <c r="N15" s="49"/>
      <c r="O15" s="49">
        <v>-26.044275422199998</v>
      </c>
      <c r="P15" s="49">
        <v>28.158531927199999</v>
      </c>
      <c r="Q15" s="49">
        <v>-26.043649886000001</v>
      </c>
      <c r="R15" s="49">
        <v>28.160786894000001</v>
      </c>
      <c r="S15" s="49">
        <v>-26.043449886000001</v>
      </c>
      <c r="T15" s="49">
        <v>28.160727894000001</v>
      </c>
      <c r="U15" s="49">
        <v>-26.043514886000001</v>
      </c>
      <c r="V15" s="49">
        <v>28.160908894000002</v>
      </c>
      <c r="W15" s="49">
        <v>-26.043694886000001</v>
      </c>
      <c r="X15" s="49">
        <v>28.160894894000002</v>
      </c>
      <c r="Y15" s="29">
        <f t="shared" si="22"/>
        <v>258.13089078729791</v>
      </c>
      <c r="Z15" s="29">
        <f t="shared" si="23"/>
        <v>20.674981203789411</v>
      </c>
      <c r="AA15" s="29">
        <f t="shared" si="0"/>
        <v>18.951900980077376</v>
      </c>
      <c r="AB15" s="29">
        <f t="shared" si="1"/>
        <v>12.793390016172745</v>
      </c>
      <c r="AC15" s="29">
        <f t="shared" si="2"/>
        <v>21.110886678211482</v>
      </c>
      <c r="AD15" s="29">
        <f t="shared" si="3"/>
        <v>30.359263329723383</v>
      </c>
      <c r="AE15" s="29">
        <f t="shared" si="4"/>
        <v>17.714529760515241</v>
      </c>
      <c r="AF15" s="30" t="str">
        <f t="shared" si="24"/>
        <v/>
      </c>
      <c r="AG15" s="30" t="str">
        <f t="shared" si="5"/>
        <v>Correct</v>
      </c>
      <c r="AH15" s="30" t="str">
        <f t="shared" si="5"/>
        <v>Correct</v>
      </c>
      <c r="AI15" s="30" t="str">
        <f t="shared" si="5"/>
        <v>Correct</v>
      </c>
      <c r="AJ15" s="30" t="str">
        <f t="shared" si="5"/>
        <v>Correct</v>
      </c>
      <c r="AK15" s="30" t="str">
        <f t="shared" si="5"/>
        <v>Correct</v>
      </c>
      <c r="AL15" s="30" t="str">
        <f t="shared" si="5"/>
        <v>Correct</v>
      </c>
      <c r="AM15" s="31">
        <f t="shared" si="27"/>
        <v>6</v>
      </c>
      <c r="AN15" s="32">
        <f t="shared" si="28"/>
        <v>0.8571428571428571</v>
      </c>
      <c r="AO15" s="33"/>
      <c r="AP15" s="39">
        <f t="shared" si="6"/>
        <v>3</v>
      </c>
      <c r="AQ15" s="39">
        <f t="shared" si="7"/>
        <v>3</v>
      </c>
      <c r="AR15" s="39">
        <f t="shared" si="8"/>
        <v>3</v>
      </c>
      <c r="AS15" s="39">
        <f t="shared" si="9"/>
        <v>3</v>
      </c>
      <c r="AT15" s="39">
        <f t="shared" si="25"/>
        <v>3</v>
      </c>
      <c r="AU15" s="39">
        <f t="shared" si="11"/>
        <v>1</v>
      </c>
      <c r="AV15" s="39">
        <f t="shared" si="12"/>
        <v>2</v>
      </c>
      <c r="AW15" s="39">
        <f t="shared" si="13"/>
        <v>3</v>
      </c>
      <c r="AX15" s="39">
        <f t="shared" si="14"/>
        <v>4</v>
      </c>
      <c r="AY15" s="40">
        <f t="shared" si="15"/>
        <v>12.793390016172745</v>
      </c>
      <c r="AZ15" s="40">
        <f t="shared" si="16"/>
        <v>20.674981203789411</v>
      </c>
      <c r="BA15" s="40">
        <f t="shared" si="17"/>
        <v>17.714529760515241</v>
      </c>
      <c r="BB15" s="40">
        <f t="shared" si="18"/>
        <v>12.793390016172745</v>
      </c>
      <c r="BC15" s="39" t="str">
        <f t="shared" ca="1" si="19"/>
        <v>Dooblo 1</v>
      </c>
      <c r="BD15" s="51">
        <f t="shared" si="20"/>
        <v>31442037</v>
      </c>
      <c r="BE15" s="51">
        <f t="shared" ca="1" si="26"/>
        <v>28.160786894000001</v>
      </c>
      <c r="BF15" s="51">
        <f t="shared" ca="1" si="21"/>
        <v>-26.043649886000001</v>
      </c>
      <c r="BG15" s="33"/>
      <c r="BH15"/>
      <c r="BI15"/>
    </row>
    <row r="16" spans="1:61" x14ac:dyDescent="0.3">
      <c r="A16" s="47"/>
      <c r="B16" s="58">
        <v>31442121</v>
      </c>
      <c r="C16" s="58"/>
      <c r="D16" s="58"/>
      <c r="E16" s="71"/>
      <c r="F16" s="70"/>
      <c r="G16" s="58"/>
      <c r="H16" s="58"/>
      <c r="I16" s="58"/>
      <c r="J16" s="58">
        <v>79815514</v>
      </c>
      <c r="K16" s="58">
        <v>3</v>
      </c>
      <c r="L16" s="58"/>
      <c r="M16" s="49"/>
      <c r="N16" s="49"/>
      <c r="O16" s="49">
        <v>-26.044275422199998</v>
      </c>
      <c r="P16" s="49">
        <v>28.158531927199999</v>
      </c>
      <c r="Q16" s="49">
        <v>-26.043933206999998</v>
      </c>
      <c r="R16" s="49">
        <v>28.160343326</v>
      </c>
      <c r="S16" s="49">
        <v>-26.044013206999999</v>
      </c>
      <c r="T16" s="49">
        <v>28.160392326</v>
      </c>
      <c r="U16" s="49">
        <v>-26.043947206999999</v>
      </c>
      <c r="V16" s="49">
        <v>28.160531326000001</v>
      </c>
      <c r="W16" s="49">
        <v>-26.043970206999997</v>
      </c>
      <c r="X16" s="49">
        <v>28.160518326000002</v>
      </c>
      <c r="Y16" s="29">
        <f t="shared" si="22"/>
        <v>204.1932248805789</v>
      </c>
      <c r="Z16" s="29">
        <f t="shared" si="23"/>
        <v>9.5493773554402583</v>
      </c>
      <c r="AA16" s="29">
        <f t="shared" si="0"/>
        <v>20.949748871677663</v>
      </c>
      <c r="AB16" s="29">
        <f t="shared" si="1"/>
        <v>19.794408031300172</v>
      </c>
      <c r="AC16" s="29">
        <f t="shared" si="2"/>
        <v>16.756012855696056</v>
      </c>
      <c r="AD16" s="29">
        <f t="shared" si="3"/>
        <v>14.631436006796283</v>
      </c>
      <c r="AE16" s="29">
        <f t="shared" si="4"/>
        <v>2.6801362842530096</v>
      </c>
      <c r="AF16" s="30" t="str">
        <f t="shared" si="24"/>
        <v/>
      </c>
      <c r="AG16" s="30" t="str">
        <f t="shared" si="5"/>
        <v>Correct</v>
      </c>
      <c r="AH16" s="30" t="str">
        <f t="shared" si="5"/>
        <v>Correct</v>
      </c>
      <c r="AI16" s="30" t="str">
        <f t="shared" si="5"/>
        <v>Correct</v>
      </c>
      <c r="AJ16" s="30" t="str">
        <f t="shared" si="5"/>
        <v>Correct</v>
      </c>
      <c r="AK16" s="30" t="str">
        <f t="shared" si="5"/>
        <v>Correct</v>
      </c>
      <c r="AL16" s="30" t="str">
        <f t="shared" si="5"/>
        <v>Correct</v>
      </c>
      <c r="AM16" s="31">
        <f t="shared" si="27"/>
        <v>6</v>
      </c>
      <c r="AN16" s="32">
        <f t="shared" si="28"/>
        <v>0.8571428571428571</v>
      </c>
      <c r="AO16" s="33"/>
      <c r="AP16" s="39">
        <f t="shared" si="6"/>
        <v>3</v>
      </c>
      <c r="AQ16" s="39">
        <f t="shared" si="7"/>
        <v>3</v>
      </c>
      <c r="AR16" s="39">
        <f t="shared" si="8"/>
        <v>3</v>
      </c>
      <c r="AS16" s="39">
        <f t="shared" si="9"/>
        <v>3</v>
      </c>
      <c r="AT16" s="39">
        <f t="shared" si="25"/>
        <v>3</v>
      </c>
      <c r="AU16" s="39">
        <f t="shared" si="11"/>
        <v>1</v>
      </c>
      <c r="AV16" s="39">
        <f t="shared" si="12"/>
        <v>2</v>
      </c>
      <c r="AW16" s="39">
        <f t="shared" si="13"/>
        <v>3</v>
      </c>
      <c r="AX16" s="39">
        <f t="shared" si="14"/>
        <v>4</v>
      </c>
      <c r="AY16" s="40">
        <f t="shared" si="15"/>
        <v>9.5493773554402583</v>
      </c>
      <c r="AZ16" s="40">
        <f t="shared" si="16"/>
        <v>9.5493773554402583</v>
      </c>
      <c r="BA16" s="40">
        <f t="shared" si="17"/>
        <v>2.6801362842530096</v>
      </c>
      <c r="BB16" s="40">
        <f t="shared" si="18"/>
        <v>2.6801362842530096</v>
      </c>
      <c r="BC16" s="39" t="str">
        <f t="shared" ca="1" si="19"/>
        <v>Dooblo 3</v>
      </c>
      <c r="BD16" s="51">
        <f t="shared" si="20"/>
        <v>31442121</v>
      </c>
      <c r="BE16" s="51">
        <f t="shared" ca="1" si="26"/>
        <v>28.160531326000001</v>
      </c>
      <c r="BF16" s="51">
        <f t="shared" ca="1" si="21"/>
        <v>-26.043947206999999</v>
      </c>
      <c r="BG16" s="33"/>
      <c r="BH16" s="42"/>
      <c r="BI16"/>
    </row>
    <row r="17" spans="1:61" x14ac:dyDescent="0.3">
      <c r="A17" s="47"/>
      <c r="B17" s="58">
        <v>31442217</v>
      </c>
      <c r="C17" s="58"/>
      <c r="D17" s="58"/>
      <c r="E17" s="71"/>
      <c r="F17" s="70"/>
      <c r="G17" s="58"/>
      <c r="H17" s="58"/>
      <c r="I17" s="58"/>
      <c r="J17" s="58">
        <v>79810775</v>
      </c>
      <c r="K17" s="58">
        <v>4</v>
      </c>
      <c r="L17" s="58"/>
      <c r="M17" s="49"/>
      <c r="N17" s="49"/>
      <c r="O17" s="49">
        <v>-26.2590841496</v>
      </c>
      <c r="P17" s="49">
        <v>27.894936528300001</v>
      </c>
      <c r="Q17" s="49">
        <v>-26.259039711</v>
      </c>
      <c r="R17" s="49">
        <v>27.894557459000001</v>
      </c>
      <c r="S17" s="49">
        <v>-26.258850711000001</v>
      </c>
      <c r="T17" s="49">
        <v>27.894719459000001</v>
      </c>
      <c r="U17" s="49">
        <v>-26.258852710999999</v>
      </c>
      <c r="V17" s="49">
        <v>27.894893459000002</v>
      </c>
      <c r="W17" s="49">
        <v>-26.258931710999999</v>
      </c>
      <c r="X17" s="49">
        <v>27.894898459000004</v>
      </c>
      <c r="Y17" s="29">
        <f t="shared" si="22"/>
        <v>42.376250141572754</v>
      </c>
      <c r="Z17" s="29">
        <f t="shared" si="23"/>
        <v>25.874353781930594</v>
      </c>
      <c r="AA17" s="29">
        <f t="shared" si="0"/>
        <v>41.636677913962082</v>
      </c>
      <c r="AB17" s="29">
        <f t="shared" si="1"/>
        <v>39.374922695036396</v>
      </c>
      <c r="AC17" s="29">
        <f t="shared" si="2"/>
        <v>19.348642877606402</v>
      </c>
      <c r="AD17" s="29">
        <f t="shared" si="3"/>
        <v>21.436676177603921</v>
      </c>
      <c r="AE17" s="29">
        <f t="shared" si="4"/>
        <v>7.7835365990721606</v>
      </c>
      <c r="AF17" s="30" t="str">
        <f t="shared" si="24"/>
        <v>Correct</v>
      </c>
      <c r="AG17" s="30" t="str">
        <f t="shared" si="5"/>
        <v>Correct</v>
      </c>
      <c r="AH17" s="30" t="str">
        <f t="shared" si="5"/>
        <v>Correct</v>
      </c>
      <c r="AI17" s="30" t="str">
        <f t="shared" si="5"/>
        <v>Correct</v>
      </c>
      <c r="AJ17" s="30" t="str">
        <f t="shared" si="5"/>
        <v>Correct</v>
      </c>
      <c r="AK17" s="30" t="str">
        <f t="shared" si="5"/>
        <v>Correct</v>
      </c>
      <c r="AL17" s="30" t="str">
        <f t="shared" si="5"/>
        <v>Correct</v>
      </c>
      <c r="AM17" s="31">
        <f t="shared" si="27"/>
        <v>7</v>
      </c>
      <c r="AN17" s="32">
        <f t="shared" si="28"/>
        <v>1</v>
      </c>
      <c r="AO17" s="33"/>
      <c r="AP17" s="39">
        <f t="shared" si="6"/>
        <v>3</v>
      </c>
      <c r="AQ17" s="39">
        <f t="shared" si="7"/>
        <v>3</v>
      </c>
      <c r="AR17" s="39">
        <f t="shared" si="8"/>
        <v>3</v>
      </c>
      <c r="AS17" s="39">
        <f t="shared" si="9"/>
        <v>3</v>
      </c>
      <c r="AT17" s="39">
        <f t="shared" si="25"/>
        <v>3</v>
      </c>
      <c r="AU17" s="39">
        <f t="shared" si="11"/>
        <v>1</v>
      </c>
      <c r="AV17" s="39">
        <f t="shared" si="12"/>
        <v>2</v>
      </c>
      <c r="AW17" s="39">
        <f t="shared" si="13"/>
        <v>3</v>
      </c>
      <c r="AX17" s="39">
        <f t="shared" si="14"/>
        <v>4</v>
      </c>
      <c r="AY17" s="40">
        <f t="shared" si="15"/>
        <v>25.874353781930594</v>
      </c>
      <c r="AZ17" s="40">
        <f t="shared" si="16"/>
        <v>19.348642877606402</v>
      </c>
      <c r="BA17" s="40">
        <f t="shared" si="17"/>
        <v>7.7835365990721606</v>
      </c>
      <c r="BB17" s="40">
        <f t="shared" si="18"/>
        <v>7.7835365990721606</v>
      </c>
      <c r="BC17" s="39" t="str">
        <f t="shared" ca="1" si="19"/>
        <v>Dooblo 3</v>
      </c>
      <c r="BD17" s="51">
        <f t="shared" si="20"/>
        <v>31442217</v>
      </c>
      <c r="BE17" s="51">
        <f t="shared" ca="1" si="26"/>
        <v>27.894893459000002</v>
      </c>
      <c r="BF17" s="51">
        <f t="shared" ca="1" si="21"/>
        <v>-26.258852710999999</v>
      </c>
      <c r="BG17" s="33"/>
      <c r="BH17" s="44"/>
      <c r="BI17" s="45"/>
    </row>
    <row r="18" spans="1:61" x14ac:dyDescent="0.3">
      <c r="A18" s="47"/>
      <c r="B18" s="58">
        <v>31442317</v>
      </c>
      <c r="C18" s="58"/>
      <c r="D18" s="58"/>
      <c r="E18" s="71"/>
      <c r="F18" s="70"/>
      <c r="G18" s="58"/>
      <c r="H18" s="58"/>
      <c r="I18" s="58"/>
      <c r="J18" s="58">
        <v>79813311</v>
      </c>
      <c r="K18" s="58">
        <v>2</v>
      </c>
      <c r="L18" s="58"/>
      <c r="M18" s="49"/>
      <c r="N18" s="49"/>
      <c r="O18" s="49">
        <v>-26.202545605400001</v>
      </c>
      <c r="P18" s="49">
        <v>27.861998769300001</v>
      </c>
      <c r="Q18" s="49">
        <v>-26.202997054000001</v>
      </c>
      <c r="R18" s="49">
        <v>27.86205927</v>
      </c>
      <c r="S18" s="49">
        <v>-26.203071054000002</v>
      </c>
      <c r="T18" s="49">
        <v>27.86194527</v>
      </c>
      <c r="U18" s="49">
        <v>-26.203215054000001</v>
      </c>
      <c r="V18" s="49">
        <v>27.862045269999999</v>
      </c>
      <c r="W18" s="49">
        <v>-26.203253054000001</v>
      </c>
      <c r="X18" s="49">
        <v>27.861933269999998</v>
      </c>
      <c r="Y18" s="29">
        <f t="shared" si="22"/>
        <v>44.886428898767591</v>
      </c>
      <c r="Z18" s="29">
        <f t="shared" si="23"/>
        <v>14.615103350813063</v>
      </c>
      <c r="AA18" s="29">
        <f t="shared" si="0"/>
        <v>21.486859319145736</v>
      </c>
      <c r="AB18" s="29">
        <f t="shared" si="1"/>
        <v>28.803125335960857</v>
      </c>
      <c r="AC18" s="29">
        <f t="shared" si="2"/>
        <v>18.000944180679213</v>
      </c>
      <c r="AD18" s="29">
        <f t="shared" si="3"/>
        <v>17.941264342513861</v>
      </c>
      <c r="AE18" s="29">
        <f t="shared" si="4"/>
        <v>13.001977405243226</v>
      </c>
      <c r="AF18" s="30" t="str">
        <f t="shared" si="24"/>
        <v>Correct</v>
      </c>
      <c r="AG18" s="30" t="str">
        <f t="shared" si="5"/>
        <v>Correct</v>
      </c>
      <c r="AH18" s="30" t="str">
        <f t="shared" si="5"/>
        <v>Correct</v>
      </c>
      <c r="AI18" s="30" t="str">
        <f t="shared" si="5"/>
        <v>Correct</v>
      </c>
      <c r="AJ18" s="30" t="str">
        <f t="shared" si="5"/>
        <v>Correct</v>
      </c>
      <c r="AK18" s="30" t="str">
        <f t="shared" si="5"/>
        <v>Correct</v>
      </c>
      <c r="AL18" s="30" t="str">
        <f t="shared" si="5"/>
        <v>Correct</v>
      </c>
      <c r="AM18" s="31">
        <f t="shared" si="27"/>
        <v>7</v>
      </c>
      <c r="AN18" s="32">
        <f t="shared" si="28"/>
        <v>1</v>
      </c>
      <c r="AO18" s="33"/>
      <c r="AP18" s="39">
        <f t="shared" si="6"/>
        <v>3</v>
      </c>
      <c r="AQ18" s="39">
        <f t="shared" si="7"/>
        <v>3</v>
      </c>
      <c r="AR18" s="39">
        <f t="shared" si="8"/>
        <v>3</v>
      </c>
      <c r="AS18" s="39">
        <f t="shared" si="9"/>
        <v>3</v>
      </c>
      <c r="AT18" s="39">
        <f t="shared" si="25"/>
        <v>3</v>
      </c>
      <c r="AU18" s="39">
        <f t="shared" si="11"/>
        <v>1</v>
      </c>
      <c r="AV18" s="39">
        <f t="shared" si="12"/>
        <v>2</v>
      </c>
      <c r="AW18" s="39">
        <f t="shared" si="13"/>
        <v>3</v>
      </c>
      <c r="AX18" s="39">
        <f t="shared" si="14"/>
        <v>4</v>
      </c>
      <c r="AY18" s="40">
        <f t="shared" si="15"/>
        <v>14.615103350813063</v>
      </c>
      <c r="AZ18" s="40">
        <f t="shared" si="16"/>
        <v>14.615103350813063</v>
      </c>
      <c r="BA18" s="40">
        <f t="shared" si="17"/>
        <v>13.001977405243226</v>
      </c>
      <c r="BB18" s="40">
        <f t="shared" si="18"/>
        <v>13.001977405243226</v>
      </c>
      <c r="BC18" s="39" t="s">
        <v>46</v>
      </c>
      <c r="BD18" s="51">
        <f t="shared" si="20"/>
        <v>31442317</v>
      </c>
      <c r="BE18" s="51">
        <f t="shared" si="26"/>
        <v>27.86205927</v>
      </c>
      <c r="BF18" s="51">
        <f t="shared" si="21"/>
        <v>-26.202997054000001</v>
      </c>
      <c r="BG18" s="33"/>
      <c r="BH18" s="44"/>
      <c r="BI18" s="45"/>
    </row>
    <row r="19" spans="1:61" x14ac:dyDescent="0.3">
      <c r="A19" s="47"/>
      <c r="B19" s="58">
        <v>31442388</v>
      </c>
      <c r="C19" s="58"/>
      <c r="D19" s="58"/>
      <c r="E19" s="71"/>
      <c r="F19" s="70"/>
      <c r="G19" s="58"/>
      <c r="H19" s="58"/>
      <c r="I19" s="58"/>
      <c r="J19" s="58">
        <v>79813311</v>
      </c>
      <c r="K19" s="58" t="s">
        <v>69</v>
      </c>
      <c r="L19" s="58"/>
      <c r="M19" s="49"/>
      <c r="N19" s="49"/>
      <c r="O19" s="49">
        <v>-26.203277910699999</v>
      </c>
      <c r="P19" s="49">
        <v>27.861106744400001</v>
      </c>
      <c r="Q19" s="49">
        <v>-26.203232939999999</v>
      </c>
      <c r="R19" s="49">
        <v>27.861322095999999</v>
      </c>
      <c r="S19" s="49">
        <v>-26.203429939999999</v>
      </c>
      <c r="T19" s="49">
        <v>27.861197095999998</v>
      </c>
      <c r="U19" s="49">
        <v>-26.203463939999999</v>
      </c>
      <c r="V19" s="49">
        <v>27.861321095999998</v>
      </c>
      <c r="W19" s="49">
        <v>-26.203565939999997</v>
      </c>
      <c r="X19" s="49">
        <v>27.861307095999997</v>
      </c>
      <c r="Y19" s="29">
        <f t="shared" si="22"/>
        <v>24.350487541323851</v>
      </c>
      <c r="Z19" s="29">
        <f t="shared" si="23"/>
        <v>23.837646496317035</v>
      </c>
      <c r="AA19" s="29">
        <f t="shared" si="0"/>
        <v>22.708793154290198</v>
      </c>
      <c r="AB19" s="29">
        <f t="shared" si="1"/>
        <v>32.778259061548411</v>
      </c>
      <c r="AC19" s="29">
        <f t="shared" si="2"/>
        <v>14.187666580759206</v>
      </c>
      <c r="AD19" s="29">
        <f t="shared" si="3"/>
        <v>18.120460254632764</v>
      </c>
      <c r="AE19" s="29">
        <f t="shared" si="4"/>
        <v>10.147424347664469</v>
      </c>
      <c r="AF19" s="30" t="str">
        <f t="shared" si="24"/>
        <v>Correct</v>
      </c>
      <c r="AG19" s="30" t="str">
        <f t="shared" si="5"/>
        <v>Correct</v>
      </c>
      <c r="AH19" s="30" t="str">
        <f t="shared" si="5"/>
        <v>Correct</v>
      </c>
      <c r="AI19" s="30" t="str">
        <f t="shared" si="5"/>
        <v>Correct</v>
      </c>
      <c r="AJ19" s="30" t="str">
        <f t="shared" si="5"/>
        <v>Correct</v>
      </c>
      <c r="AK19" s="30" t="str">
        <f t="shared" si="5"/>
        <v>Correct</v>
      </c>
      <c r="AL19" s="30" t="str">
        <f t="shared" si="5"/>
        <v>Correct</v>
      </c>
      <c r="AM19" s="31">
        <f t="shared" si="27"/>
        <v>7</v>
      </c>
      <c r="AN19" s="32">
        <f t="shared" si="28"/>
        <v>1</v>
      </c>
      <c r="AO19" s="33"/>
      <c r="AP19" s="39">
        <f t="shared" si="6"/>
        <v>3</v>
      </c>
      <c r="AQ19" s="39">
        <f t="shared" si="7"/>
        <v>3</v>
      </c>
      <c r="AR19" s="39">
        <f t="shared" si="8"/>
        <v>3</v>
      </c>
      <c r="AS19" s="39">
        <f t="shared" si="9"/>
        <v>3</v>
      </c>
      <c r="AT19" s="39">
        <f t="shared" si="25"/>
        <v>3</v>
      </c>
      <c r="AU19" s="39">
        <f t="shared" si="11"/>
        <v>1</v>
      </c>
      <c r="AV19" s="39">
        <f t="shared" si="12"/>
        <v>2</v>
      </c>
      <c r="AW19" s="39">
        <f t="shared" si="13"/>
        <v>3</v>
      </c>
      <c r="AX19" s="39">
        <f t="shared" si="14"/>
        <v>4</v>
      </c>
      <c r="AY19" s="40">
        <f t="shared" si="15"/>
        <v>22.708793154290198</v>
      </c>
      <c r="AZ19" s="40">
        <f t="shared" si="16"/>
        <v>14.187666580759206</v>
      </c>
      <c r="BA19" s="40">
        <f t="shared" si="17"/>
        <v>10.147424347664469</v>
      </c>
      <c r="BB19" s="40">
        <f t="shared" si="18"/>
        <v>10.147424347664469</v>
      </c>
      <c r="BC19" s="39" t="str">
        <f t="shared" ca="1" si="19"/>
        <v>Dooblo 3</v>
      </c>
      <c r="BD19" s="51">
        <f t="shared" si="20"/>
        <v>31442388</v>
      </c>
      <c r="BE19" s="51">
        <f t="shared" ca="1" si="26"/>
        <v>27.861321095999998</v>
      </c>
      <c r="BF19" s="51">
        <f t="shared" ca="1" si="21"/>
        <v>-26.203463939999999</v>
      </c>
      <c r="BG19" s="33"/>
      <c r="BH19" s="44"/>
      <c r="BI19" s="45"/>
    </row>
    <row r="20" spans="1:61" x14ac:dyDescent="0.3">
      <c r="A20" s="47"/>
      <c r="B20" s="58">
        <v>31442461</v>
      </c>
      <c r="C20" s="58"/>
      <c r="D20" s="58"/>
      <c r="E20" s="71"/>
      <c r="F20" s="70"/>
      <c r="G20" s="58"/>
      <c r="H20" s="58"/>
      <c r="I20" s="58"/>
      <c r="J20" s="58">
        <v>79813340</v>
      </c>
      <c r="K20" s="58" t="s">
        <v>64</v>
      </c>
      <c r="L20" s="58"/>
      <c r="M20" s="49"/>
      <c r="N20" s="49"/>
      <c r="O20" s="49">
        <v>-26.201197474899999</v>
      </c>
      <c r="P20" s="49">
        <v>27.854744433899999</v>
      </c>
      <c r="Q20" s="49">
        <v>-26.200824361999999</v>
      </c>
      <c r="R20" s="49">
        <v>27.854631789999999</v>
      </c>
      <c r="S20" s="49">
        <v>-26.201002361999997</v>
      </c>
      <c r="T20" s="49">
        <v>27.854548789999999</v>
      </c>
      <c r="U20" s="49">
        <v>-26.200844361999998</v>
      </c>
      <c r="V20" s="49">
        <v>27.85438679</v>
      </c>
      <c r="W20" s="49">
        <v>-26.200992361999997</v>
      </c>
      <c r="X20" s="49">
        <v>27.854530789999998</v>
      </c>
      <c r="Y20" s="29">
        <f t="shared" si="22"/>
        <v>38.760816101834237</v>
      </c>
      <c r="Z20" s="29">
        <f t="shared" si="23"/>
        <v>19.783932990843578</v>
      </c>
      <c r="AA20" s="29">
        <f t="shared" si="0"/>
        <v>27.313662317125953</v>
      </c>
      <c r="AB20" s="29">
        <f t="shared" si="1"/>
        <v>19.972771282678714</v>
      </c>
      <c r="AC20" s="29">
        <f t="shared" si="2"/>
        <v>23.785981594953263</v>
      </c>
      <c r="AD20" s="29">
        <f t="shared" si="3"/>
        <v>2.2284531959342324</v>
      </c>
      <c r="AE20" s="29">
        <f t="shared" si="4"/>
        <v>21.635460725056845</v>
      </c>
      <c r="AF20" s="30" t="str">
        <f t="shared" si="24"/>
        <v>Correct</v>
      </c>
      <c r="AG20" s="30" t="str">
        <f t="shared" si="5"/>
        <v>Correct</v>
      </c>
      <c r="AH20" s="30" t="str">
        <f t="shared" si="5"/>
        <v>Correct</v>
      </c>
      <c r="AI20" s="30" t="str">
        <f t="shared" si="5"/>
        <v>Correct</v>
      </c>
      <c r="AJ20" s="30" t="str">
        <f t="shared" si="5"/>
        <v>Correct</v>
      </c>
      <c r="AK20" s="30" t="str">
        <f t="shared" si="5"/>
        <v>Correct</v>
      </c>
      <c r="AL20" s="30" t="str">
        <f t="shared" si="5"/>
        <v>Correct</v>
      </c>
      <c r="AM20" s="31">
        <f t="shared" si="27"/>
        <v>7</v>
      </c>
      <c r="AN20" s="32">
        <f t="shared" si="28"/>
        <v>1</v>
      </c>
      <c r="AO20" s="33"/>
      <c r="AP20" s="39">
        <f t="shared" si="6"/>
        <v>3</v>
      </c>
      <c r="AQ20" s="39">
        <f t="shared" si="7"/>
        <v>3</v>
      </c>
      <c r="AR20" s="39">
        <f t="shared" si="8"/>
        <v>3</v>
      </c>
      <c r="AS20" s="39">
        <f t="shared" si="9"/>
        <v>3</v>
      </c>
      <c r="AT20" s="39">
        <f t="shared" si="25"/>
        <v>3</v>
      </c>
      <c r="AU20" s="39">
        <f t="shared" si="11"/>
        <v>1</v>
      </c>
      <c r="AV20" s="39">
        <f t="shared" si="12"/>
        <v>2</v>
      </c>
      <c r="AW20" s="39">
        <f t="shared" si="13"/>
        <v>3</v>
      </c>
      <c r="AX20" s="39">
        <f t="shared" si="14"/>
        <v>4</v>
      </c>
      <c r="AY20" s="40">
        <f t="shared" si="15"/>
        <v>19.783932990843578</v>
      </c>
      <c r="AZ20" s="40">
        <f t="shared" si="16"/>
        <v>2.2284531959342324</v>
      </c>
      <c r="BA20" s="40">
        <f t="shared" si="17"/>
        <v>21.635460725056845</v>
      </c>
      <c r="BB20" s="40">
        <f t="shared" si="18"/>
        <v>2.2284531959342324</v>
      </c>
      <c r="BC20" s="39" t="str">
        <f t="shared" ca="1" si="19"/>
        <v>Dooblo 2</v>
      </c>
      <c r="BD20" s="51">
        <f t="shared" si="20"/>
        <v>31442461</v>
      </c>
      <c r="BE20" s="51">
        <f t="shared" ca="1" si="26"/>
        <v>27.854548789999999</v>
      </c>
      <c r="BF20" s="51">
        <f t="shared" ca="1" si="21"/>
        <v>-26.201002361999997</v>
      </c>
      <c r="BG20" s="33"/>
      <c r="BH20" s="44"/>
      <c r="BI20" s="45"/>
    </row>
    <row r="21" spans="1:61" x14ac:dyDescent="0.3">
      <c r="A21" s="47"/>
      <c r="B21" s="58">
        <v>31442514</v>
      </c>
      <c r="C21" s="58"/>
      <c r="D21" s="58"/>
      <c r="E21" s="71"/>
      <c r="F21" s="70"/>
      <c r="G21" s="58"/>
      <c r="H21" s="58"/>
      <c r="I21" s="58"/>
      <c r="J21" s="58">
        <v>79813314</v>
      </c>
      <c r="K21" s="58">
        <v>3</v>
      </c>
      <c r="L21" s="58"/>
      <c r="M21" s="49"/>
      <c r="N21" s="49"/>
      <c r="O21" s="49">
        <v>-26.1996763679</v>
      </c>
      <c r="P21" s="49">
        <v>27.8532117472</v>
      </c>
      <c r="Q21" s="49">
        <v>-26.199530582000001</v>
      </c>
      <c r="R21" s="49">
        <v>27.852972671</v>
      </c>
      <c r="S21" s="49">
        <v>-26.199461582000001</v>
      </c>
      <c r="T21" s="49">
        <v>27.852932671000001</v>
      </c>
      <c r="U21" s="49">
        <v>-26.199434582000002</v>
      </c>
      <c r="V21" s="49">
        <v>27.852880671000001</v>
      </c>
      <c r="W21" s="49">
        <v>-26.199243582000001</v>
      </c>
      <c r="X21" s="49">
        <v>27.852892671000003</v>
      </c>
      <c r="Y21" s="29">
        <f t="shared" si="22"/>
        <v>30.201662357904667</v>
      </c>
      <c r="Z21" s="29">
        <f t="shared" si="23"/>
        <v>8.1107198276841874</v>
      </c>
      <c r="AA21" s="29">
        <f t="shared" si="0"/>
        <v>13.91862847462555</v>
      </c>
      <c r="AB21" s="29">
        <f t="shared" si="1"/>
        <v>29.584800093362951</v>
      </c>
      <c r="AC21" s="29">
        <f t="shared" si="2"/>
        <v>6.3620817502598737</v>
      </c>
      <c r="AD21" s="29">
        <f t="shared" si="3"/>
        <v>21.888917717306498</v>
      </c>
      <c r="AE21" s="29">
        <f t="shared" si="4"/>
        <v>18.824977786199071</v>
      </c>
      <c r="AF21" s="30" t="str">
        <f t="shared" si="24"/>
        <v>Correct</v>
      </c>
      <c r="AG21" s="30" t="str">
        <f t="shared" si="24"/>
        <v>Correct</v>
      </c>
      <c r="AH21" s="30" t="str">
        <f t="shared" si="24"/>
        <v>Correct</v>
      </c>
      <c r="AI21" s="30" t="str">
        <f t="shared" si="24"/>
        <v>Correct</v>
      </c>
      <c r="AJ21" s="30" t="str">
        <f t="shared" si="24"/>
        <v>Correct</v>
      </c>
      <c r="AK21" s="30" t="str">
        <f t="shared" si="24"/>
        <v>Correct</v>
      </c>
      <c r="AL21" s="30" t="str">
        <f t="shared" si="24"/>
        <v>Correct</v>
      </c>
      <c r="AM21" s="31">
        <f t="shared" si="27"/>
        <v>7</v>
      </c>
      <c r="AN21" s="32">
        <f t="shared" si="28"/>
        <v>1</v>
      </c>
      <c r="AO21" s="33"/>
      <c r="AP21" s="39">
        <f t="shared" si="6"/>
        <v>3</v>
      </c>
      <c r="AQ21" s="39">
        <f t="shared" si="7"/>
        <v>3</v>
      </c>
      <c r="AR21" s="39">
        <f t="shared" si="8"/>
        <v>3</v>
      </c>
      <c r="AS21" s="39">
        <f t="shared" si="9"/>
        <v>3</v>
      </c>
      <c r="AT21" s="39">
        <f t="shared" si="25"/>
        <v>3</v>
      </c>
      <c r="AU21" s="39">
        <f t="shared" si="11"/>
        <v>1</v>
      </c>
      <c r="AV21" s="39">
        <f t="shared" si="12"/>
        <v>2</v>
      </c>
      <c r="AW21" s="39">
        <f t="shared" si="13"/>
        <v>3</v>
      </c>
      <c r="AX21" s="39">
        <f t="shared" si="14"/>
        <v>4</v>
      </c>
      <c r="AY21" s="40">
        <f t="shared" si="15"/>
        <v>8.1107198276841874</v>
      </c>
      <c r="AZ21" s="40">
        <f t="shared" si="16"/>
        <v>6.3620817502598737</v>
      </c>
      <c r="BA21" s="40">
        <f t="shared" si="17"/>
        <v>6.3620817502598737</v>
      </c>
      <c r="BB21" s="40">
        <f t="shared" si="18"/>
        <v>18.824977786199071</v>
      </c>
      <c r="BC21" s="39" t="str">
        <f t="shared" ca="1" si="19"/>
        <v>Dooblo 2</v>
      </c>
      <c r="BD21" s="51">
        <f t="shared" si="20"/>
        <v>31442514</v>
      </c>
      <c r="BE21" s="51">
        <f t="shared" ca="1" si="26"/>
        <v>27.852932671000001</v>
      </c>
      <c r="BF21" s="51">
        <f t="shared" ca="1" si="21"/>
        <v>-26.199461582000001</v>
      </c>
      <c r="BG21" s="33"/>
      <c r="BH21" s="44"/>
      <c r="BI21" s="45"/>
    </row>
    <row r="22" spans="1:61" x14ac:dyDescent="0.3">
      <c r="A22" s="47"/>
      <c r="B22" s="58">
        <v>31442588</v>
      </c>
      <c r="C22" s="58"/>
      <c r="D22" s="58"/>
      <c r="E22" s="71"/>
      <c r="F22" s="70"/>
      <c r="G22" s="58"/>
      <c r="H22" s="58"/>
      <c r="I22" s="58"/>
      <c r="J22" s="58">
        <v>79813314</v>
      </c>
      <c r="K22" s="58" t="s">
        <v>64</v>
      </c>
      <c r="L22" s="58"/>
      <c r="M22" s="49"/>
      <c r="N22" s="49"/>
      <c r="O22" s="49">
        <v>-26.1993188181</v>
      </c>
      <c r="P22" s="49">
        <v>27.8525676366</v>
      </c>
      <c r="Q22" s="49">
        <v>-26.199084937999999</v>
      </c>
      <c r="R22" s="49">
        <v>27.852917568999999</v>
      </c>
      <c r="S22" s="49">
        <v>-26.198937938</v>
      </c>
      <c r="T22" s="49">
        <v>27.852720568999999</v>
      </c>
      <c r="U22" s="49">
        <v>-26.198764938</v>
      </c>
      <c r="V22" s="49">
        <v>27.852522568999998</v>
      </c>
      <c r="W22" s="49">
        <v>-26.198604937999999</v>
      </c>
      <c r="X22" s="49">
        <v>27.852550568999998</v>
      </c>
      <c r="Y22" s="29">
        <f t="shared" si="22"/>
        <v>45.196580653160233</v>
      </c>
      <c r="Z22" s="29">
        <f t="shared" si="23"/>
        <v>26.243042563890874</v>
      </c>
      <c r="AA22" s="29">
        <f t="shared" si="0"/>
        <v>54.026776421681518</v>
      </c>
      <c r="AB22" s="29">
        <f t="shared" si="1"/>
        <v>62.388022383322415</v>
      </c>
      <c r="AC22" s="29">
        <f t="shared" si="2"/>
        <v>27.821064024944107</v>
      </c>
      <c r="AD22" s="29">
        <f t="shared" si="3"/>
        <v>37.803803063512831</v>
      </c>
      <c r="AE22" s="29">
        <f t="shared" si="4"/>
        <v>16.035355908814442</v>
      </c>
      <c r="AF22" s="30" t="str">
        <f t="shared" si="24"/>
        <v>Correct</v>
      </c>
      <c r="AG22" s="30" t="str">
        <f t="shared" si="24"/>
        <v>Correct</v>
      </c>
      <c r="AH22" s="30" t="str">
        <f t="shared" si="24"/>
        <v>Correct</v>
      </c>
      <c r="AI22" s="30" t="str">
        <f t="shared" si="24"/>
        <v>Correct</v>
      </c>
      <c r="AJ22" s="30" t="str">
        <f t="shared" si="24"/>
        <v>Correct</v>
      </c>
      <c r="AK22" s="30" t="str">
        <f t="shared" si="24"/>
        <v>Correct</v>
      </c>
      <c r="AL22" s="30" t="str">
        <f t="shared" si="24"/>
        <v>Correct</v>
      </c>
      <c r="AM22" s="31">
        <f t="shared" si="27"/>
        <v>7</v>
      </c>
      <c r="AN22" s="32">
        <f t="shared" si="28"/>
        <v>1</v>
      </c>
      <c r="AO22" s="33"/>
      <c r="AP22" s="39">
        <f t="shared" si="6"/>
        <v>3</v>
      </c>
      <c r="AQ22" s="39">
        <f t="shared" si="7"/>
        <v>3</v>
      </c>
      <c r="AR22" s="39">
        <f t="shared" si="8"/>
        <v>3</v>
      </c>
      <c r="AS22" s="39">
        <f t="shared" si="9"/>
        <v>3</v>
      </c>
      <c r="AT22" s="39">
        <f t="shared" si="25"/>
        <v>3</v>
      </c>
      <c r="AU22" s="39">
        <f t="shared" si="11"/>
        <v>1</v>
      </c>
      <c r="AV22" s="39">
        <f t="shared" si="12"/>
        <v>2</v>
      </c>
      <c r="AW22" s="39">
        <f t="shared" si="13"/>
        <v>3</v>
      </c>
      <c r="AX22" s="39">
        <f t="shared" si="14"/>
        <v>4</v>
      </c>
      <c r="AY22" s="40">
        <f t="shared" si="15"/>
        <v>26.243042563890874</v>
      </c>
      <c r="AZ22" s="40">
        <f t="shared" si="16"/>
        <v>26.243042563890874</v>
      </c>
      <c r="BA22" s="40">
        <f t="shared" si="17"/>
        <v>16.035355908814442</v>
      </c>
      <c r="BB22" s="40">
        <f t="shared" si="18"/>
        <v>16.035355908814442</v>
      </c>
      <c r="BC22" s="39" t="str">
        <f t="shared" ca="1" si="19"/>
        <v>Dooblo 3</v>
      </c>
      <c r="BD22" s="51">
        <f t="shared" si="20"/>
        <v>31442588</v>
      </c>
      <c r="BE22" s="51">
        <f t="shared" ca="1" si="26"/>
        <v>27.852522568999998</v>
      </c>
      <c r="BF22" s="51">
        <f t="shared" ca="1" si="21"/>
        <v>-26.198764938</v>
      </c>
      <c r="BG22" s="33"/>
      <c r="BH22" s="44"/>
      <c r="BI22" s="45"/>
    </row>
    <row r="23" spans="1:61" x14ac:dyDescent="0.3">
      <c r="A23" s="47"/>
      <c r="B23" s="58">
        <v>31442669</v>
      </c>
      <c r="C23" s="58"/>
      <c r="D23" s="58"/>
      <c r="E23" s="71"/>
      <c r="F23" s="70"/>
      <c r="G23" s="58"/>
      <c r="H23" s="58"/>
      <c r="I23" s="58"/>
      <c r="J23" s="58">
        <v>79813314</v>
      </c>
      <c r="K23" s="58" t="s">
        <v>69</v>
      </c>
      <c r="L23" s="58"/>
      <c r="M23" s="49"/>
      <c r="N23" s="49"/>
      <c r="O23" s="49">
        <v>-26.199780221600001</v>
      </c>
      <c r="P23" s="49">
        <v>27.853992639299999</v>
      </c>
      <c r="Q23" s="49">
        <v>-26.199735177000001</v>
      </c>
      <c r="R23" s="49">
        <v>27.853759740000001</v>
      </c>
      <c r="S23" s="49">
        <v>-26.199561177</v>
      </c>
      <c r="T23" s="49">
        <v>27.853745740000001</v>
      </c>
      <c r="U23" s="49">
        <v>-26.199606177</v>
      </c>
      <c r="V23" s="49">
        <v>27.853940740000002</v>
      </c>
      <c r="W23" s="49">
        <v>-26.199765177</v>
      </c>
      <c r="X23" s="49">
        <v>27.854052740000004</v>
      </c>
      <c r="Y23" s="29">
        <f t="shared" si="22"/>
        <v>26.273075713031613</v>
      </c>
      <c r="Z23" s="29">
        <f t="shared" si="23"/>
        <v>17.176993725232403</v>
      </c>
      <c r="AA23" s="29">
        <f t="shared" si="0"/>
        <v>23.788823238585</v>
      </c>
      <c r="AB23" s="29">
        <f t="shared" si="1"/>
        <v>32.713166385346604</v>
      </c>
      <c r="AC23" s="29">
        <f t="shared" si="2"/>
        <v>22.129904641692733</v>
      </c>
      <c r="AD23" s="29">
        <f t="shared" si="3"/>
        <v>39.592344604659544</v>
      </c>
      <c r="AE23" s="29">
        <f t="shared" si="4"/>
        <v>19.986078720639622</v>
      </c>
      <c r="AF23" s="30" t="str">
        <f t="shared" si="24"/>
        <v>Correct</v>
      </c>
      <c r="AG23" s="30" t="str">
        <f t="shared" si="24"/>
        <v>Correct</v>
      </c>
      <c r="AH23" s="30" t="str">
        <f t="shared" si="24"/>
        <v>Correct</v>
      </c>
      <c r="AI23" s="30" t="str">
        <f t="shared" si="24"/>
        <v>Correct</v>
      </c>
      <c r="AJ23" s="30" t="str">
        <f t="shared" si="24"/>
        <v>Correct</v>
      </c>
      <c r="AK23" s="30" t="str">
        <f t="shared" si="24"/>
        <v>Correct</v>
      </c>
      <c r="AL23" s="30" t="str">
        <f t="shared" si="24"/>
        <v>Correct</v>
      </c>
      <c r="AM23" s="31">
        <f t="shared" si="27"/>
        <v>7</v>
      </c>
      <c r="AN23" s="32">
        <f t="shared" si="28"/>
        <v>1</v>
      </c>
      <c r="AO23" s="33"/>
      <c r="AP23" s="39">
        <f t="shared" si="6"/>
        <v>3</v>
      </c>
      <c r="AQ23" s="39">
        <f t="shared" si="7"/>
        <v>3</v>
      </c>
      <c r="AR23" s="39">
        <f t="shared" si="8"/>
        <v>3</v>
      </c>
      <c r="AS23" s="39">
        <f t="shared" si="9"/>
        <v>3</v>
      </c>
      <c r="AT23" s="39">
        <f t="shared" si="25"/>
        <v>3</v>
      </c>
      <c r="AU23" s="39">
        <f t="shared" si="11"/>
        <v>1</v>
      </c>
      <c r="AV23" s="39">
        <f t="shared" si="12"/>
        <v>2</v>
      </c>
      <c r="AW23" s="39">
        <f t="shared" si="13"/>
        <v>3</v>
      </c>
      <c r="AX23" s="39">
        <f t="shared" si="14"/>
        <v>4</v>
      </c>
      <c r="AY23" s="40">
        <f t="shared" si="15"/>
        <v>17.176993725232403</v>
      </c>
      <c r="AZ23" s="40">
        <f t="shared" si="16"/>
        <v>17.176993725232403</v>
      </c>
      <c r="BA23" s="40">
        <f t="shared" si="17"/>
        <v>19.986078720639622</v>
      </c>
      <c r="BB23" s="40">
        <f t="shared" si="18"/>
        <v>19.986078720639622</v>
      </c>
      <c r="BC23" s="39" t="str">
        <f t="shared" ca="1" si="19"/>
        <v>Dooblo 1</v>
      </c>
      <c r="BD23" s="51">
        <f t="shared" si="20"/>
        <v>31442669</v>
      </c>
      <c r="BE23" s="51">
        <f t="shared" ca="1" si="26"/>
        <v>27.853759740000001</v>
      </c>
      <c r="BF23" s="51">
        <f t="shared" ca="1" si="21"/>
        <v>-26.199735177000001</v>
      </c>
      <c r="BG23" s="33"/>
      <c r="BH23"/>
      <c r="BI23"/>
    </row>
    <row r="24" spans="1:61" x14ac:dyDescent="0.3">
      <c r="A24" s="47"/>
      <c r="B24" s="58">
        <v>31442742</v>
      </c>
      <c r="C24" s="58"/>
      <c r="D24" s="58"/>
      <c r="E24" s="71"/>
      <c r="F24" s="70"/>
      <c r="G24" s="58"/>
      <c r="H24" s="58"/>
      <c r="I24" s="58"/>
      <c r="J24" s="58">
        <v>79813314</v>
      </c>
      <c r="K24" s="58" t="s">
        <v>63</v>
      </c>
      <c r="L24" s="58"/>
      <c r="M24" s="49"/>
      <c r="N24" s="49"/>
      <c r="O24" s="49">
        <v>-26.200071976899999</v>
      </c>
      <c r="P24" s="49">
        <v>27.854369364499998</v>
      </c>
      <c r="Q24" s="49">
        <v>-26.200597577</v>
      </c>
      <c r="R24" s="49">
        <v>27.853827891000002</v>
      </c>
      <c r="S24" s="49">
        <v>-26.200480577</v>
      </c>
      <c r="T24" s="49">
        <v>27.853953891000003</v>
      </c>
      <c r="U24" s="49">
        <v>-26.200626577000001</v>
      </c>
      <c r="V24" s="49">
        <v>27.853864891000004</v>
      </c>
      <c r="W24" s="49">
        <v>-26.200499577000002</v>
      </c>
      <c r="X24" s="49">
        <v>27.853734891000006</v>
      </c>
      <c r="Y24" s="29">
        <f t="shared" si="22"/>
        <v>79.34234211421365</v>
      </c>
      <c r="Z24" s="29">
        <f t="shared" si="23"/>
        <v>18.127670795324626</v>
      </c>
      <c r="AA24" s="29">
        <f t="shared" si="0"/>
        <v>5.0055305427245678</v>
      </c>
      <c r="AB24" s="29">
        <f t="shared" si="1"/>
        <v>14.133567213373111</v>
      </c>
      <c r="AC24" s="29">
        <f t="shared" si="2"/>
        <v>17.434525643993169</v>
      </c>
      <c r="AD24" s="29">
        <f t="shared" si="3"/>
        <v>24.423293216490947</v>
      </c>
      <c r="AE24" s="29">
        <f t="shared" si="4"/>
        <v>19.101114066264024</v>
      </c>
      <c r="AF24" s="30" t="str">
        <f t="shared" ref="AF24:AF46" si="29">IF(Y24&lt;100,"Correct","")</f>
        <v>Correct</v>
      </c>
      <c r="AG24" s="30" t="str">
        <f t="shared" ref="AG24:AG46" si="30">IF(Z24&lt;100,"Correct","")</f>
        <v>Correct</v>
      </c>
      <c r="AH24" s="30" t="str">
        <f t="shared" ref="AH24:AH46" si="31">IF(AA24&lt;100,"Correct","")</f>
        <v>Correct</v>
      </c>
      <c r="AI24" s="30" t="str">
        <f t="shared" ref="AI24:AI46" si="32">IF(AB24&lt;100,"Correct","")</f>
        <v>Correct</v>
      </c>
      <c r="AJ24" s="30" t="str">
        <f t="shared" ref="AJ24:AJ46" si="33">IF(AC24&lt;100,"Correct","")</f>
        <v>Correct</v>
      </c>
      <c r="AK24" s="30" t="str">
        <f t="shared" ref="AK24:AK46" si="34">IF(AD24&lt;100,"Correct","")</f>
        <v>Correct</v>
      </c>
      <c r="AL24" s="30" t="str">
        <f t="shared" ref="AL24:AL46" si="35">IF(AE24&lt;100,"Correct","")</f>
        <v>Correct</v>
      </c>
      <c r="AM24" s="31">
        <f t="shared" ref="AM24:AM46" si="36">COUNTIF(AF24:AL24,"Correct")</f>
        <v>7</v>
      </c>
      <c r="AN24" s="32">
        <f t="shared" ref="AN24:AN46" si="37">AM24/7</f>
        <v>1</v>
      </c>
      <c r="AO24" s="33"/>
      <c r="AP24" s="39">
        <f t="shared" si="6"/>
        <v>3</v>
      </c>
      <c r="AQ24" s="39">
        <f t="shared" si="7"/>
        <v>3</v>
      </c>
      <c r="AR24" s="39">
        <f t="shared" si="8"/>
        <v>3</v>
      </c>
      <c r="AS24" s="39">
        <f t="shared" si="9"/>
        <v>3</v>
      </c>
      <c r="AT24" s="39">
        <f t="shared" ref="AT24:AT46" si="38">MAX(AP24:AS24)</f>
        <v>3</v>
      </c>
      <c r="AU24" s="39">
        <f t="shared" ref="AU24:AU46" si="39">IF(AND(OR(AP24=AQ24,AP24=AR24,AP24=AS24,AP24=AT24),AP24=AT24),1,0)</f>
        <v>1</v>
      </c>
      <c r="AV24" s="39">
        <f t="shared" ref="AV24:AV46" si="40">IF(AND(OR(AP24=AQ24,AQ24=AR24,AQ24=AS24,AQ24=AT24),AQ24=AT24),2,0)</f>
        <v>2</v>
      </c>
      <c r="AW24" s="39">
        <f t="shared" ref="AW24:AW46" si="41">IF(AND(OR(AR24=AP24,AR24=AQ24,AR24=AS24,AR24=AT24),AR24=AT24),3,0)</f>
        <v>3</v>
      </c>
      <c r="AX24" s="39">
        <f t="shared" ref="AX24:AX46" si="42">IF(AND(OR(AS24=AP24,AS24=AQ24,AS24=AR24,AS24=AT24),AS24=AT24),4,0)</f>
        <v>4</v>
      </c>
      <c r="AY24" s="40">
        <f t="shared" si="15"/>
        <v>5.0055305427245678</v>
      </c>
      <c r="AZ24" s="40">
        <f t="shared" si="16"/>
        <v>17.434525643993169</v>
      </c>
      <c r="BA24" s="40">
        <f t="shared" si="17"/>
        <v>5.0055305427245678</v>
      </c>
      <c r="BB24" s="40">
        <f t="shared" si="18"/>
        <v>14.133567213373111</v>
      </c>
      <c r="BC24" s="39" t="str">
        <f t="shared" ref="BC24:BC46" ca="1" si="43">INDIRECT(CELL("address",INDEX($AY$5:$BB$5,MATCH(MIN(AY24:BB24),AY24:BB24,0))))</f>
        <v>Dooblo 1</v>
      </c>
      <c r="BD24" s="51">
        <f t="shared" si="20"/>
        <v>31442742</v>
      </c>
      <c r="BE24" s="51">
        <f t="shared" ca="1" si="26"/>
        <v>27.853827891000002</v>
      </c>
      <c r="BF24" s="51">
        <f t="shared" ca="1" si="21"/>
        <v>-26.200597577</v>
      </c>
      <c r="BG24" s="33"/>
      <c r="BH24"/>
      <c r="BI24"/>
    </row>
    <row r="25" spans="1:61" x14ac:dyDescent="0.3">
      <c r="A25" s="47"/>
      <c r="B25" s="58">
        <v>31442808</v>
      </c>
      <c r="C25" s="58"/>
      <c r="D25" s="58"/>
      <c r="E25" s="71"/>
      <c r="F25" s="70"/>
      <c r="G25" s="58"/>
      <c r="H25" s="58"/>
      <c r="I25" s="58"/>
      <c r="J25" s="58">
        <v>79812258</v>
      </c>
      <c r="K25" s="58">
        <v>5</v>
      </c>
      <c r="L25" s="58"/>
      <c r="M25" s="49"/>
      <c r="N25" s="49"/>
      <c r="O25" s="49">
        <v>-26.1917348938</v>
      </c>
      <c r="P25" s="49">
        <v>28.035340672699999</v>
      </c>
      <c r="Q25" s="49">
        <v>-26.191884844</v>
      </c>
      <c r="R25" s="49">
        <v>28.035308281999999</v>
      </c>
      <c r="S25" s="49">
        <v>-26.191987844</v>
      </c>
      <c r="T25" s="49">
        <v>28.035400281999998</v>
      </c>
      <c r="U25" s="49">
        <v>-26.192156843999999</v>
      </c>
      <c r="V25" s="49">
        <v>28.035463281999998</v>
      </c>
      <c r="W25" s="49">
        <v>-26.192254844000001</v>
      </c>
      <c r="X25" s="49">
        <v>28.035633281999999</v>
      </c>
      <c r="Y25" s="29">
        <f t="shared" si="22"/>
        <v>15.15132854806911</v>
      </c>
      <c r="Z25" s="29">
        <f t="shared" si="23"/>
        <v>14.381992658585308</v>
      </c>
      <c r="AA25" s="29">
        <f t="shared" si="0"/>
        <v>31.776249647945232</v>
      </c>
      <c r="AB25" s="29">
        <f t="shared" si="1"/>
        <v>51.231910732429718</v>
      </c>
      <c r="AC25" s="29">
        <f t="shared" si="2"/>
        <v>18.00570001034729</v>
      </c>
      <c r="AD25" s="29">
        <f t="shared" si="3"/>
        <v>36.850307138324155</v>
      </c>
      <c r="AE25" s="29">
        <f t="shared" si="4"/>
        <v>21.20927647848503</v>
      </c>
      <c r="AF25" s="30" t="str">
        <f t="shared" si="29"/>
        <v>Correct</v>
      </c>
      <c r="AG25" s="30" t="str">
        <f t="shared" si="30"/>
        <v>Correct</v>
      </c>
      <c r="AH25" s="30" t="str">
        <f t="shared" si="31"/>
        <v>Correct</v>
      </c>
      <c r="AI25" s="30" t="str">
        <f t="shared" si="32"/>
        <v>Correct</v>
      </c>
      <c r="AJ25" s="30" t="str">
        <f t="shared" si="33"/>
        <v>Correct</v>
      </c>
      <c r="AK25" s="30" t="str">
        <f t="shared" si="34"/>
        <v>Correct</v>
      </c>
      <c r="AL25" s="30" t="str">
        <f t="shared" si="35"/>
        <v>Correct</v>
      </c>
      <c r="AM25" s="31">
        <f t="shared" si="36"/>
        <v>7</v>
      </c>
      <c r="AN25" s="32">
        <f t="shared" si="37"/>
        <v>1</v>
      </c>
      <c r="AO25" s="33"/>
      <c r="AP25" s="39">
        <f t="shared" si="6"/>
        <v>3</v>
      </c>
      <c r="AQ25" s="39">
        <f t="shared" si="7"/>
        <v>3</v>
      </c>
      <c r="AR25" s="39">
        <f t="shared" si="8"/>
        <v>3</v>
      </c>
      <c r="AS25" s="39">
        <f t="shared" si="9"/>
        <v>3</v>
      </c>
      <c r="AT25" s="39">
        <f t="shared" si="38"/>
        <v>3</v>
      </c>
      <c r="AU25" s="39">
        <f t="shared" si="39"/>
        <v>1</v>
      </c>
      <c r="AV25" s="39">
        <f t="shared" si="40"/>
        <v>2</v>
      </c>
      <c r="AW25" s="39">
        <f t="shared" si="41"/>
        <v>3</v>
      </c>
      <c r="AX25" s="39">
        <f t="shared" si="42"/>
        <v>4</v>
      </c>
      <c r="AY25" s="40">
        <f t="shared" si="15"/>
        <v>14.381992658585308</v>
      </c>
      <c r="AZ25" s="40">
        <f t="shared" si="16"/>
        <v>14.381992658585308</v>
      </c>
      <c r="BA25" s="40">
        <f t="shared" si="17"/>
        <v>18.00570001034729</v>
      </c>
      <c r="BB25" s="40">
        <f t="shared" si="18"/>
        <v>21.20927647848503</v>
      </c>
      <c r="BC25" s="39" t="str">
        <f t="shared" ca="1" si="43"/>
        <v>Dooblo 1</v>
      </c>
      <c r="BD25" s="51">
        <f t="shared" si="20"/>
        <v>31442808</v>
      </c>
      <c r="BE25" s="51">
        <f t="shared" ca="1" si="26"/>
        <v>28.035308281999999</v>
      </c>
      <c r="BF25" s="51">
        <f t="shared" ca="1" si="21"/>
        <v>-26.191884844</v>
      </c>
      <c r="BG25" s="33"/>
      <c r="BH25"/>
      <c r="BI25"/>
    </row>
    <row r="26" spans="1:61" x14ac:dyDescent="0.3">
      <c r="A26" s="47"/>
      <c r="B26" s="58">
        <v>31442879</v>
      </c>
      <c r="C26" s="58"/>
      <c r="D26" s="58"/>
      <c r="E26" s="71"/>
      <c r="F26" s="70"/>
      <c r="G26" s="58"/>
      <c r="H26" s="58"/>
      <c r="I26" s="58"/>
      <c r="J26" s="58">
        <v>79812258</v>
      </c>
      <c r="K26" s="58">
        <v>5</v>
      </c>
      <c r="L26" s="58"/>
      <c r="M26" s="49"/>
      <c r="N26" s="49"/>
      <c r="O26" s="49">
        <v>-26.1917348938</v>
      </c>
      <c r="P26" s="49">
        <v>28.035340672699999</v>
      </c>
      <c r="Q26" s="49">
        <v>-26.191851018000001</v>
      </c>
      <c r="R26" s="49">
        <v>28.035378791999999</v>
      </c>
      <c r="S26" s="49">
        <v>-26.191671018000001</v>
      </c>
      <c r="T26" s="49">
        <v>28.035185792</v>
      </c>
      <c r="U26" s="49">
        <v>-26.191510018000002</v>
      </c>
      <c r="V26" s="49">
        <v>28.035202792</v>
      </c>
      <c r="W26" s="49">
        <v>-26.191533018000001</v>
      </c>
      <c r="X26" s="49">
        <v>28.035209792</v>
      </c>
      <c r="Y26" s="29">
        <f t="shared" si="22"/>
        <v>12.159873904477037</v>
      </c>
      <c r="Z26" s="29">
        <f t="shared" si="23"/>
        <v>27.796756949040493</v>
      </c>
      <c r="AA26" s="29">
        <f t="shared" si="0"/>
        <v>38.769999601452554</v>
      </c>
      <c r="AB26" s="29">
        <f t="shared" si="1"/>
        <v>36.431536557244961</v>
      </c>
      <c r="AC26" s="29">
        <f t="shared" si="2"/>
        <v>15.914055845785535</v>
      </c>
      <c r="AD26" s="29">
        <f t="shared" si="3"/>
        <v>13.804519445732355</v>
      </c>
      <c r="AE26" s="29">
        <f t="shared" si="4"/>
        <v>2.3904097232849697</v>
      </c>
      <c r="AF26" s="30" t="str">
        <f t="shared" si="29"/>
        <v>Correct</v>
      </c>
      <c r="AG26" s="30" t="str">
        <f t="shared" si="30"/>
        <v>Correct</v>
      </c>
      <c r="AH26" s="30" t="str">
        <f t="shared" si="31"/>
        <v>Correct</v>
      </c>
      <c r="AI26" s="30" t="str">
        <f t="shared" si="32"/>
        <v>Correct</v>
      </c>
      <c r="AJ26" s="30" t="str">
        <f t="shared" si="33"/>
        <v>Correct</v>
      </c>
      <c r="AK26" s="30" t="str">
        <f t="shared" si="34"/>
        <v>Correct</v>
      </c>
      <c r="AL26" s="30" t="str">
        <f t="shared" si="35"/>
        <v>Correct</v>
      </c>
      <c r="AM26" s="31">
        <f t="shared" si="36"/>
        <v>7</v>
      </c>
      <c r="AN26" s="32">
        <f t="shared" si="37"/>
        <v>1</v>
      </c>
      <c r="AO26" s="33"/>
      <c r="AP26" s="39">
        <f t="shared" si="6"/>
        <v>3</v>
      </c>
      <c r="AQ26" s="39">
        <f t="shared" si="7"/>
        <v>3</v>
      </c>
      <c r="AR26" s="39">
        <f t="shared" si="8"/>
        <v>3</v>
      </c>
      <c r="AS26" s="39">
        <f t="shared" si="9"/>
        <v>3</v>
      </c>
      <c r="AT26" s="39">
        <f t="shared" si="38"/>
        <v>3</v>
      </c>
      <c r="AU26" s="39">
        <f t="shared" si="39"/>
        <v>1</v>
      </c>
      <c r="AV26" s="39">
        <f t="shared" si="40"/>
        <v>2</v>
      </c>
      <c r="AW26" s="39">
        <f t="shared" si="41"/>
        <v>3</v>
      </c>
      <c r="AX26" s="39">
        <f t="shared" si="42"/>
        <v>4</v>
      </c>
      <c r="AY26" s="40">
        <f t="shared" si="15"/>
        <v>27.796756949040493</v>
      </c>
      <c r="AZ26" s="40">
        <f t="shared" si="16"/>
        <v>13.804519445732355</v>
      </c>
      <c r="BA26" s="40">
        <f t="shared" si="17"/>
        <v>2.3904097232849697</v>
      </c>
      <c r="BB26" s="40">
        <f t="shared" si="18"/>
        <v>2.3904097232849697</v>
      </c>
      <c r="BC26" s="39" t="str">
        <f t="shared" ca="1" si="43"/>
        <v>Dooblo 3</v>
      </c>
      <c r="BD26" s="51">
        <f t="shared" si="20"/>
        <v>31442879</v>
      </c>
      <c r="BE26" s="51">
        <f t="shared" ca="1" si="26"/>
        <v>28.035202792</v>
      </c>
      <c r="BF26" s="51">
        <f t="shared" ca="1" si="21"/>
        <v>-26.191510018000002</v>
      </c>
      <c r="BG26" s="33"/>
      <c r="BH26"/>
      <c r="BI26"/>
    </row>
    <row r="27" spans="1:61" x14ac:dyDescent="0.3">
      <c r="A27" s="47"/>
      <c r="B27" s="58">
        <v>31442933</v>
      </c>
      <c r="C27" s="58"/>
      <c r="D27" s="58"/>
      <c r="E27" s="71"/>
      <c r="F27" s="70"/>
      <c r="G27" s="58"/>
      <c r="H27" s="58"/>
      <c r="I27" s="58"/>
      <c r="J27" s="58">
        <v>79812254</v>
      </c>
      <c r="K27" s="58">
        <v>1</v>
      </c>
      <c r="L27" s="58"/>
      <c r="M27" s="49"/>
      <c r="N27" s="49"/>
      <c r="O27" s="49">
        <v>-26.192108619599999</v>
      </c>
      <c r="P27" s="49">
        <v>28.035564780200001</v>
      </c>
      <c r="Q27" s="49">
        <v>-26.191928038</v>
      </c>
      <c r="R27" s="49">
        <v>28.035363525000001</v>
      </c>
      <c r="S27" s="49">
        <v>-26.192039038000001</v>
      </c>
      <c r="T27" s="49">
        <v>28.035470525000001</v>
      </c>
      <c r="U27" s="49">
        <v>-26.192065037999999</v>
      </c>
      <c r="V27" s="49">
        <v>28.035568525000002</v>
      </c>
      <c r="W27" s="49">
        <v>-26.191927037999999</v>
      </c>
      <c r="X27" s="49">
        <v>28.035573525000004</v>
      </c>
      <c r="Y27" s="29">
        <f t="shared" si="22"/>
        <v>28.546966747221791</v>
      </c>
      <c r="Z27" s="29">
        <f t="shared" si="23"/>
        <v>16.13229794745763</v>
      </c>
      <c r="AA27" s="29">
        <f t="shared" si="0"/>
        <v>26.465332173401855</v>
      </c>
      <c r="AB27" s="29">
        <f t="shared" si="1"/>
        <v>23.35118875106734</v>
      </c>
      <c r="AC27" s="29">
        <f t="shared" si="2"/>
        <v>11.191498647324272</v>
      </c>
      <c r="AD27" s="29">
        <f t="shared" si="3"/>
        <v>15.874930530827669</v>
      </c>
      <c r="AE27" s="29">
        <f t="shared" si="4"/>
        <v>13.555816482306193</v>
      </c>
      <c r="AF27" s="30" t="str">
        <f t="shared" si="29"/>
        <v>Correct</v>
      </c>
      <c r="AG27" s="30" t="str">
        <f t="shared" si="30"/>
        <v>Correct</v>
      </c>
      <c r="AH27" s="30" t="str">
        <f t="shared" si="31"/>
        <v>Correct</v>
      </c>
      <c r="AI27" s="30" t="str">
        <f t="shared" si="32"/>
        <v>Correct</v>
      </c>
      <c r="AJ27" s="30" t="str">
        <f t="shared" si="33"/>
        <v>Correct</v>
      </c>
      <c r="AK27" s="30" t="str">
        <f t="shared" si="34"/>
        <v>Correct</v>
      </c>
      <c r="AL27" s="30" t="str">
        <f t="shared" si="35"/>
        <v>Correct</v>
      </c>
      <c r="AM27" s="31">
        <f t="shared" si="36"/>
        <v>7</v>
      </c>
      <c r="AN27" s="32">
        <f t="shared" si="37"/>
        <v>1</v>
      </c>
      <c r="AO27" s="33"/>
      <c r="AP27" s="39">
        <f t="shared" si="6"/>
        <v>3</v>
      </c>
      <c r="AQ27" s="39">
        <f t="shared" si="7"/>
        <v>3</v>
      </c>
      <c r="AR27" s="39">
        <f t="shared" si="8"/>
        <v>3</v>
      </c>
      <c r="AS27" s="39">
        <f t="shared" si="9"/>
        <v>3</v>
      </c>
      <c r="AT27" s="39">
        <f t="shared" si="38"/>
        <v>3</v>
      </c>
      <c r="AU27" s="39">
        <f t="shared" si="39"/>
        <v>1</v>
      </c>
      <c r="AV27" s="39">
        <f t="shared" si="40"/>
        <v>2</v>
      </c>
      <c r="AW27" s="39">
        <f t="shared" si="41"/>
        <v>3</v>
      </c>
      <c r="AX27" s="39">
        <f t="shared" si="42"/>
        <v>4</v>
      </c>
      <c r="AY27" s="40">
        <f t="shared" si="15"/>
        <v>16.13229794745763</v>
      </c>
      <c r="AZ27" s="40">
        <f t="shared" si="16"/>
        <v>11.191498647324272</v>
      </c>
      <c r="BA27" s="40">
        <f t="shared" si="17"/>
        <v>11.191498647324272</v>
      </c>
      <c r="BB27" s="40">
        <f t="shared" si="18"/>
        <v>13.555816482306193</v>
      </c>
      <c r="BC27" s="39" t="str">
        <f t="shared" ca="1" si="43"/>
        <v>Dooblo 2</v>
      </c>
      <c r="BD27" s="51">
        <f t="shared" si="20"/>
        <v>31442933</v>
      </c>
      <c r="BE27" s="51">
        <f t="shared" ca="1" si="26"/>
        <v>28.035470525000001</v>
      </c>
      <c r="BF27" s="51">
        <f t="shared" ca="1" si="21"/>
        <v>-26.192039038000001</v>
      </c>
      <c r="BG27" s="33"/>
      <c r="BH27"/>
      <c r="BI27"/>
    </row>
    <row r="28" spans="1:61" x14ac:dyDescent="0.3">
      <c r="A28" s="47"/>
      <c r="B28" s="58">
        <v>31442996</v>
      </c>
      <c r="C28" s="58"/>
      <c r="D28" s="58"/>
      <c r="E28" s="71"/>
      <c r="F28" s="70"/>
      <c r="G28" s="58"/>
      <c r="H28" s="58"/>
      <c r="I28" s="58"/>
      <c r="J28" s="58">
        <v>79813447</v>
      </c>
      <c r="K28" s="58" t="s">
        <v>70</v>
      </c>
      <c r="L28" s="58"/>
      <c r="M28" s="49"/>
      <c r="N28" s="49"/>
      <c r="O28" s="49">
        <v>-26.201857500799999</v>
      </c>
      <c r="P28" s="49">
        <v>28.066168112300002</v>
      </c>
      <c r="Q28" s="49">
        <v>-26.201910250000001</v>
      </c>
      <c r="R28" s="49">
        <v>28.066227601000001</v>
      </c>
      <c r="S28" s="49">
        <v>-26.201994250000002</v>
      </c>
      <c r="T28" s="49">
        <v>28.066217601000002</v>
      </c>
      <c r="U28" s="49">
        <v>-26.201961250000004</v>
      </c>
      <c r="V28" s="49">
        <v>28.066220601000001</v>
      </c>
      <c r="W28" s="49">
        <v>-26.201878250000004</v>
      </c>
      <c r="X28" s="49">
        <v>28.066162601000002</v>
      </c>
      <c r="Y28" s="29">
        <f t="shared" si="22"/>
        <v>8.3989575202332301</v>
      </c>
      <c r="Z28" s="29">
        <f t="shared" si="23"/>
        <v>8.3159202708753543</v>
      </c>
      <c r="AA28" s="29">
        <f t="shared" si="0"/>
        <v>5.0628203121232396</v>
      </c>
      <c r="AB28" s="29">
        <f t="shared" si="1"/>
        <v>7.8802016089689619</v>
      </c>
      <c r="AC28" s="29">
        <f t="shared" si="2"/>
        <v>3.2528329923839916</v>
      </c>
      <c r="AD28" s="29">
        <f t="shared" si="3"/>
        <v>12.920969578999353</v>
      </c>
      <c r="AE28" s="29">
        <f t="shared" si="4"/>
        <v>10.387934655119002</v>
      </c>
      <c r="AF28" s="30" t="str">
        <f t="shared" si="29"/>
        <v>Correct</v>
      </c>
      <c r="AG28" s="30" t="str">
        <f t="shared" si="30"/>
        <v>Correct</v>
      </c>
      <c r="AH28" s="30" t="str">
        <f t="shared" si="31"/>
        <v>Correct</v>
      </c>
      <c r="AI28" s="30" t="str">
        <f t="shared" si="32"/>
        <v>Correct</v>
      </c>
      <c r="AJ28" s="30" t="str">
        <f t="shared" si="33"/>
        <v>Correct</v>
      </c>
      <c r="AK28" s="30" t="str">
        <f t="shared" si="34"/>
        <v>Correct</v>
      </c>
      <c r="AL28" s="30" t="str">
        <f t="shared" si="35"/>
        <v>Correct</v>
      </c>
      <c r="AM28" s="31">
        <f t="shared" si="36"/>
        <v>7</v>
      </c>
      <c r="AN28" s="32">
        <f t="shared" si="37"/>
        <v>1</v>
      </c>
      <c r="AO28" s="33"/>
      <c r="AP28" s="39">
        <f t="shared" si="6"/>
        <v>3</v>
      </c>
      <c r="AQ28" s="39">
        <f t="shared" si="7"/>
        <v>3</v>
      </c>
      <c r="AR28" s="39">
        <f t="shared" si="8"/>
        <v>3</v>
      </c>
      <c r="AS28" s="39">
        <f t="shared" si="9"/>
        <v>3</v>
      </c>
      <c r="AT28" s="39">
        <f t="shared" si="38"/>
        <v>3</v>
      </c>
      <c r="AU28" s="39">
        <f t="shared" si="39"/>
        <v>1</v>
      </c>
      <c r="AV28" s="39">
        <f t="shared" si="40"/>
        <v>2</v>
      </c>
      <c r="AW28" s="39">
        <f t="shared" si="41"/>
        <v>3</v>
      </c>
      <c r="AX28" s="39">
        <f t="shared" si="42"/>
        <v>4</v>
      </c>
      <c r="AY28" s="40">
        <f t="shared" si="15"/>
        <v>5.0628203121232396</v>
      </c>
      <c r="AZ28" s="40">
        <f t="shared" si="16"/>
        <v>3.2528329923839916</v>
      </c>
      <c r="BA28" s="40">
        <f t="shared" si="17"/>
        <v>3.2528329923839916</v>
      </c>
      <c r="BB28" s="40">
        <f t="shared" si="18"/>
        <v>7.8802016089689619</v>
      </c>
      <c r="BC28" s="39" t="str">
        <f t="shared" ca="1" si="43"/>
        <v>Dooblo 2</v>
      </c>
      <c r="BD28" s="51">
        <f t="shared" si="20"/>
        <v>31442996</v>
      </c>
      <c r="BE28" s="51">
        <f t="shared" ca="1" si="26"/>
        <v>28.066217601000002</v>
      </c>
      <c r="BF28" s="51">
        <f t="shared" ca="1" si="21"/>
        <v>-26.201994250000002</v>
      </c>
      <c r="BG28" s="33"/>
      <c r="BH28"/>
      <c r="BI28"/>
    </row>
    <row r="29" spans="1:61" x14ac:dyDescent="0.3">
      <c r="A29" s="47"/>
      <c r="B29" s="58">
        <v>31443069</v>
      </c>
      <c r="C29" s="58"/>
      <c r="D29" s="58"/>
      <c r="E29" s="71"/>
      <c r="F29" s="70"/>
      <c r="G29" s="58"/>
      <c r="H29" s="58"/>
      <c r="I29" s="58"/>
      <c r="J29" s="58">
        <v>79813430</v>
      </c>
      <c r="K29" s="58">
        <v>10</v>
      </c>
      <c r="L29" s="58"/>
      <c r="M29" s="49"/>
      <c r="N29" s="49"/>
      <c r="O29" s="49">
        <v>-26.189245449800001</v>
      </c>
      <c r="P29" s="49">
        <v>28.0476176184</v>
      </c>
      <c r="Q29" s="49">
        <v>-26.189158557999999</v>
      </c>
      <c r="R29" s="49">
        <v>28.047606303999999</v>
      </c>
      <c r="S29" s="49">
        <v>-26.189030557999999</v>
      </c>
      <c r="T29" s="49">
        <v>28.047510303999999</v>
      </c>
      <c r="U29" s="49">
        <v>-26.189161557999999</v>
      </c>
      <c r="V29" s="49">
        <v>28.047493304</v>
      </c>
      <c r="W29" s="49">
        <v>-26.189336557999997</v>
      </c>
      <c r="X29" s="49">
        <v>28.047487304000001</v>
      </c>
      <c r="Y29" s="29">
        <f t="shared" si="22"/>
        <v>8.6192676676892788</v>
      </c>
      <c r="Z29" s="29">
        <f t="shared" si="23"/>
        <v>16.48460625273529</v>
      </c>
      <c r="AA29" s="29">
        <f t="shared" si="0"/>
        <v>12.568085354286884</v>
      </c>
      <c r="AB29" s="29">
        <f t="shared" si="1"/>
        <v>21.914019930460604</v>
      </c>
      <c r="AC29" s="29">
        <f t="shared" si="2"/>
        <v>12.994003389911635</v>
      </c>
      <c r="AD29" s="29">
        <f t="shared" si="3"/>
        <v>30.138331404247374</v>
      </c>
      <c r="AE29" s="29">
        <f t="shared" si="4"/>
        <v>17.186960070240566</v>
      </c>
      <c r="AF29" s="30" t="str">
        <f t="shared" si="29"/>
        <v>Correct</v>
      </c>
      <c r="AG29" s="30" t="str">
        <f t="shared" si="30"/>
        <v>Correct</v>
      </c>
      <c r="AH29" s="30" t="str">
        <f t="shared" si="31"/>
        <v>Correct</v>
      </c>
      <c r="AI29" s="30" t="str">
        <f t="shared" si="32"/>
        <v>Correct</v>
      </c>
      <c r="AJ29" s="30" t="str">
        <f t="shared" si="33"/>
        <v>Correct</v>
      </c>
      <c r="AK29" s="30" t="str">
        <f t="shared" si="34"/>
        <v>Correct</v>
      </c>
      <c r="AL29" s="30" t="str">
        <f t="shared" si="35"/>
        <v>Correct</v>
      </c>
      <c r="AM29" s="31">
        <f t="shared" si="36"/>
        <v>7</v>
      </c>
      <c r="AN29" s="32">
        <f t="shared" si="37"/>
        <v>1</v>
      </c>
      <c r="AO29" s="33"/>
      <c r="AP29" s="39">
        <f t="shared" si="6"/>
        <v>3</v>
      </c>
      <c r="AQ29" s="39">
        <f t="shared" si="7"/>
        <v>3</v>
      </c>
      <c r="AR29" s="39">
        <f t="shared" si="8"/>
        <v>3</v>
      </c>
      <c r="AS29" s="39">
        <f t="shared" si="9"/>
        <v>3</v>
      </c>
      <c r="AT29" s="39">
        <f t="shared" si="38"/>
        <v>3</v>
      </c>
      <c r="AU29" s="39">
        <f t="shared" si="39"/>
        <v>1</v>
      </c>
      <c r="AV29" s="39">
        <f t="shared" si="40"/>
        <v>2</v>
      </c>
      <c r="AW29" s="39">
        <f t="shared" si="41"/>
        <v>3</v>
      </c>
      <c r="AX29" s="39">
        <f t="shared" si="42"/>
        <v>4</v>
      </c>
      <c r="AY29" s="40">
        <f t="shared" si="15"/>
        <v>12.568085354286884</v>
      </c>
      <c r="AZ29" s="40">
        <f t="shared" si="16"/>
        <v>12.994003389911635</v>
      </c>
      <c r="BA29" s="40">
        <f t="shared" si="17"/>
        <v>12.568085354286884</v>
      </c>
      <c r="BB29" s="40">
        <f t="shared" si="18"/>
        <v>17.186960070240566</v>
      </c>
      <c r="BC29" s="39" t="str">
        <f t="shared" ca="1" si="43"/>
        <v>Dooblo 1</v>
      </c>
      <c r="BD29" s="51">
        <f t="shared" si="20"/>
        <v>31443069</v>
      </c>
      <c r="BE29" s="51">
        <f t="shared" ca="1" si="26"/>
        <v>28.047606303999999</v>
      </c>
      <c r="BF29" s="51">
        <f t="shared" ca="1" si="21"/>
        <v>-26.189158557999999</v>
      </c>
      <c r="BG29" s="33"/>
      <c r="BH29"/>
      <c r="BI29"/>
    </row>
    <row r="30" spans="1:61" x14ac:dyDescent="0.3">
      <c r="A30" s="47"/>
      <c r="B30" s="58">
        <v>31443129</v>
      </c>
      <c r="C30" s="58"/>
      <c r="D30" s="58"/>
      <c r="E30" s="71"/>
      <c r="F30" s="70"/>
      <c r="G30" s="58"/>
      <c r="H30" s="58"/>
      <c r="I30" s="58"/>
      <c r="J30" s="58">
        <v>79813430</v>
      </c>
      <c r="K30" s="58" t="s">
        <v>64</v>
      </c>
      <c r="L30" s="58"/>
      <c r="M30" s="49"/>
      <c r="N30" s="49"/>
      <c r="O30" s="49">
        <v>-26.188803388099998</v>
      </c>
      <c r="P30" s="49">
        <v>28.047429260800001</v>
      </c>
      <c r="Q30" s="49">
        <v>-26.189257309999999</v>
      </c>
      <c r="R30" s="49">
        <v>28.047644627</v>
      </c>
      <c r="S30" s="49">
        <v>-26.189094309999998</v>
      </c>
      <c r="T30" s="49">
        <v>28.047656627000002</v>
      </c>
      <c r="U30" s="49">
        <v>-26.188924309999997</v>
      </c>
      <c r="V30" s="49">
        <v>28.047496627000001</v>
      </c>
      <c r="W30" s="49">
        <v>-26.188991309999999</v>
      </c>
      <c r="X30" s="49">
        <v>28.047424627000002</v>
      </c>
      <c r="Y30" s="29">
        <f t="shared" si="22"/>
        <v>50.575036956319821</v>
      </c>
      <c r="Z30" s="29">
        <f t="shared" si="23"/>
        <v>16.051647153860095</v>
      </c>
      <c r="AA30" s="29">
        <f t="shared" si="0"/>
        <v>36.589152595045469</v>
      </c>
      <c r="AB30" s="29">
        <f t="shared" si="1"/>
        <v>35.774991225196786</v>
      </c>
      <c r="AC30" s="29">
        <f t="shared" si="2"/>
        <v>24.389689177857665</v>
      </c>
      <c r="AD30" s="29">
        <f t="shared" si="3"/>
        <v>27.706797994374142</v>
      </c>
      <c r="AE30" s="29">
        <f t="shared" si="4"/>
        <v>10.360133826134987</v>
      </c>
      <c r="AF30" s="30" t="str">
        <f t="shared" si="29"/>
        <v>Correct</v>
      </c>
      <c r="AG30" s="30" t="str">
        <f t="shared" si="30"/>
        <v>Correct</v>
      </c>
      <c r="AH30" s="30" t="str">
        <f t="shared" si="31"/>
        <v>Correct</v>
      </c>
      <c r="AI30" s="30" t="str">
        <f t="shared" si="32"/>
        <v>Correct</v>
      </c>
      <c r="AJ30" s="30" t="str">
        <f t="shared" si="33"/>
        <v>Correct</v>
      </c>
      <c r="AK30" s="30" t="str">
        <f t="shared" si="34"/>
        <v>Correct</v>
      </c>
      <c r="AL30" s="30" t="str">
        <f t="shared" si="35"/>
        <v>Correct</v>
      </c>
      <c r="AM30" s="31">
        <f t="shared" si="36"/>
        <v>7</v>
      </c>
      <c r="AN30" s="32">
        <f t="shared" si="37"/>
        <v>1</v>
      </c>
      <c r="AO30" s="33"/>
      <c r="AP30" s="39">
        <f t="shared" si="6"/>
        <v>3</v>
      </c>
      <c r="AQ30" s="39">
        <f t="shared" si="7"/>
        <v>3</v>
      </c>
      <c r="AR30" s="39">
        <f t="shared" si="8"/>
        <v>3</v>
      </c>
      <c r="AS30" s="39">
        <f t="shared" si="9"/>
        <v>3</v>
      </c>
      <c r="AT30" s="39">
        <f t="shared" si="38"/>
        <v>3</v>
      </c>
      <c r="AU30" s="39">
        <f t="shared" si="39"/>
        <v>1</v>
      </c>
      <c r="AV30" s="39">
        <f t="shared" si="40"/>
        <v>2</v>
      </c>
      <c r="AW30" s="39">
        <f t="shared" si="41"/>
        <v>3</v>
      </c>
      <c r="AX30" s="39">
        <f t="shared" si="42"/>
        <v>4</v>
      </c>
      <c r="AY30" s="40">
        <f t="shared" si="15"/>
        <v>16.051647153860095</v>
      </c>
      <c r="AZ30" s="40">
        <f t="shared" si="16"/>
        <v>16.051647153860095</v>
      </c>
      <c r="BA30" s="40">
        <f t="shared" si="17"/>
        <v>10.360133826134987</v>
      </c>
      <c r="BB30" s="40">
        <f t="shared" si="18"/>
        <v>10.360133826134987</v>
      </c>
      <c r="BC30" s="39" t="str">
        <f t="shared" ca="1" si="43"/>
        <v>Dooblo 3</v>
      </c>
      <c r="BD30" s="51">
        <f t="shared" si="20"/>
        <v>31443129</v>
      </c>
      <c r="BE30" s="51">
        <f t="shared" ca="1" si="26"/>
        <v>28.047496627000001</v>
      </c>
      <c r="BF30" s="51">
        <f t="shared" ca="1" si="21"/>
        <v>-26.188924309999997</v>
      </c>
      <c r="BG30" s="33"/>
      <c r="BH30"/>
      <c r="BI30"/>
    </row>
    <row r="31" spans="1:61" x14ac:dyDescent="0.3">
      <c r="A31" s="47"/>
      <c r="B31" s="58">
        <v>31443195</v>
      </c>
      <c r="C31" s="58"/>
      <c r="D31" s="58"/>
      <c r="E31" s="71"/>
      <c r="F31" s="70"/>
      <c r="G31" s="58"/>
      <c r="H31" s="58"/>
      <c r="I31" s="58"/>
      <c r="J31" s="58">
        <v>79813430</v>
      </c>
      <c r="K31" s="58">
        <v>10</v>
      </c>
      <c r="L31" s="58"/>
      <c r="M31" s="49"/>
      <c r="N31" s="49"/>
      <c r="O31" s="49">
        <v>-26.189245449800001</v>
      </c>
      <c r="P31" s="49">
        <v>28.0476176184</v>
      </c>
      <c r="Q31" s="49">
        <v>-26.189234362000001</v>
      </c>
      <c r="R31" s="49">
        <v>28.047735819</v>
      </c>
      <c r="S31" s="49">
        <v>-26.189097362000002</v>
      </c>
      <c r="T31" s="49">
        <v>28.047878819000001</v>
      </c>
      <c r="U31" s="49">
        <v>-26.189261362000003</v>
      </c>
      <c r="V31" s="49">
        <v>28.047810819000002</v>
      </c>
      <c r="W31" s="49">
        <v>-26.189314362000005</v>
      </c>
      <c r="X31" s="49">
        <v>28.047845819000003</v>
      </c>
      <c r="Y31" s="29">
        <f t="shared" si="22"/>
        <v>13.188491412188252</v>
      </c>
      <c r="Z31" s="29">
        <f t="shared" si="23"/>
        <v>20.822884139467313</v>
      </c>
      <c r="AA31" s="29">
        <f t="shared" si="0"/>
        <v>8.7505423231135637</v>
      </c>
      <c r="AB31" s="29">
        <f t="shared" si="1"/>
        <v>14.534404991152439</v>
      </c>
      <c r="AC31" s="29">
        <f t="shared" si="2"/>
        <v>17.78206809400529</v>
      </c>
      <c r="AD31" s="29">
        <f t="shared" si="3"/>
        <v>21.609200800836838</v>
      </c>
      <c r="AE31" s="29">
        <f t="shared" si="4"/>
        <v>6.4966548838354399</v>
      </c>
      <c r="AF31" s="30" t="str">
        <f t="shared" si="29"/>
        <v>Correct</v>
      </c>
      <c r="AG31" s="30" t="str">
        <f t="shared" si="30"/>
        <v>Correct</v>
      </c>
      <c r="AH31" s="30" t="str">
        <f t="shared" si="31"/>
        <v>Correct</v>
      </c>
      <c r="AI31" s="30" t="str">
        <f t="shared" si="32"/>
        <v>Correct</v>
      </c>
      <c r="AJ31" s="30" t="str">
        <f t="shared" si="33"/>
        <v>Correct</v>
      </c>
      <c r="AK31" s="30" t="str">
        <f t="shared" si="34"/>
        <v>Correct</v>
      </c>
      <c r="AL31" s="30" t="str">
        <f t="shared" si="35"/>
        <v>Correct</v>
      </c>
      <c r="AM31" s="31">
        <f t="shared" si="36"/>
        <v>7</v>
      </c>
      <c r="AN31" s="32">
        <f t="shared" si="37"/>
        <v>1</v>
      </c>
      <c r="AO31" s="33"/>
      <c r="AP31" s="39">
        <f t="shared" si="6"/>
        <v>3</v>
      </c>
      <c r="AQ31" s="39">
        <f t="shared" si="7"/>
        <v>3</v>
      </c>
      <c r="AR31" s="39">
        <f t="shared" si="8"/>
        <v>3</v>
      </c>
      <c r="AS31" s="39">
        <f t="shared" si="9"/>
        <v>3</v>
      </c>
      <c r="AT31" s="39">
        <f t="shared" si="38"/>
        <v>3</v>
      </c>
      <c r="AU31" s="39">
        <f t="shared" si="39"/>
        <v>1</v>
      </c>
      <c r="AV31" s="39">
        <f t="shared" si="40"/>
        <v>2</v>
      </c>
      <c r="AW31" s="39">
        <f t="shared" si="41"/>
        <v>3</v>
      </c>
      <c r="AX31" s="39">
        <f t="shared" si="42"/>
        <v>4</v>
      </c>
      <c r="AY31" s="40">
        <f t="shared" si="15"/>
        <v>8.7505423231135637</v>
      </c>
      <c r="AZ31" s="40">
        <f t="shared" si="16"/>
        <v>17.78206809400529</v>
      </c>
      <c r="BA31" s="40">
        <f t="shared" si="17"/>
        <v>6.4966548838354399</v>
      </c>
      <c r="BB31" s="40">
        <f t="shared" si="18"/>
        <v>6.4966548838354399</v>
      </c>
      <c r="BC31" s="39" t="str">
        <f t="shared" ca="1" si="43"/>
        <v>Dooblo 3</v>
      </c>
      <c r="BD31" s="51">
        <f t="shared" si="20"/>
        <v>31443195</v>
      </c>
      <c r="BE31" s="51">
        <f t="shared" ca="1" si="26"/>
        <v>28.047810819000002</v>
      </c>
      <c r="BF31" s="51">
        <f t="shared" ca="1" si="21"/>
        <v>-26.189261362000003</v>
      </c>
      <c r="BG31" s="33"/>
      <c r="BH31"/>
      <c r="BI31"/>
    </row>
    <row r="32" spans="1:61" x14ac:dyDescent="0.3">
      <c r="A32" s="47"/>
      <c r="B32" s="58">
        <v>31443279</v>
      </c>
      <c r="C32" s="58"/>
      <c r="D32" s="58"/>
      <c r="E32" s="71"/>
      <c r="F32" s="70"/>
      <c r="G32" s="58"/>
      <c r="H32" s="58"/>
      <c r="I32" s="58"/>
      <c r="J32" s="58">
        <v>79813430</v>
      </c>
      <c r="K32" s="58">
        <v>10</v>
      </c>
      <c r="L32" s="58"/>
      <c r="M32" s="49"/>
      <c r="N32" s="49"/>
      <c r="O32" s="49">
        <v>-26.189245449800001</v>
      </c>
      <c r="P32" s="49">
        <v>28.0476176184</v>
      </c>
      <c r="Q32" s="49">
        <v>-26.189163485000002</v>
      </c>
      <c r="R32" s="49">
        <v>28.047649022000002</v>
      </c>
      <c r="S32" s="49">
        <v>-26.189341485</v>
      </c>
      <c r="T32" s="49">
        <v>28.047746022000002</v>
      </c>
      <c r="U32" s="49">
        <v>-26.189347484999999</v>
      </c>
      <c r="V32" s="49">
        <v>28.047812022000002</v>
      </c>
      <c r="W32" s="49">
        <v>-26.189317485</v>
      </c>
      <c r="X32" s="49">
        <v>28.047830022000003</v>
      </c>
      <c r="Y32" s="29">
        <f t="shared" si="22"/>
        <v>8.7690620107707673</v>
      </c>
      <c r="Z32" s="29">
        <f t="shared" si="23"/>
        <v>20.529744465909605</v>
      </c>
      <c r="AA32" s="29">
        <f t="shared" si="0"/>
        <v>25.584666501442975</v>
      </c>
      <c r="AB32" s="29">
        <f t="shared" si="1"/>
        <v>25.168957149619196</v>
      </c>
      <c r="AC32" s="29">
        <f t="shared" si="2"/>
        <v>7.3628428928074197</v>
      </c>
      <c r="AD32" s="29">
        <f t="shared" si="3"/>
        <v>9.6320737627773045</v>
      </c>
      <c r="AE32" s="29">
        <f t="shared" si="4"/>
        <v>3.5610228998959048</v>
      </c>
      <c r="AF32" s="30" t="str">
        <f t="shared" si="29"/>
        <v>Correct</v>
      </c>
      <c r="AG32" s="30" t="str">
        <f t="shared" si="30"/>
        <v>Correct</v>
      </c>
      <c r="AH32" s="30" t="str">
        <f t="shared" si="31"/>
        <v>Correct</v>
      </c>
      <c r="AI32" s="30" t="str">
        <f t="shared" si="32"/>
        <v>Correct</v>
      </c>
      <c r="AJ32" s="30" t="str">
        <f t="shared" si="33"/>
        <v>Correct</v>
      </c>
      <c r="AK32" s="30" t="str">
        <f t="shared" si="34"/>
        <v>Correct</v>
      </c>
      <c r="AL32" s="30" t="str">
        <f t="shared" si="35"/>
        <v>Correct</v>
      </c>
      <c r="AM32" s="31">
        <f t="shared" si="36"/>
        <v>7</v>
      </c>
      <c r="AN32" s="32">
        <f t="shared" si="37"/>
        <v>1</v>
      </c>
      <c r="AO32" s="33"/>
      <c r="AP32" s="39">
        <f t="shared" si="6"/>
        <v>3</v>
      </c>
      <c r="AQ32" s="39">
        <f t="shared" si="7"/>
        <v>3</v>
      </c>
      <c r="AR32" s="39">
        <f t="shared" si="8"/>
        <v>3</v>
      </c>
      <c r="AS32" s="39">
        <f t="shared" si="9"/>
        <v>3</v>
      </c>
      <c r="AT32" s="39">
        <f t="shared" si="38"/>
        <v>3</v>
      </c>
      <c r="AU32" s="39">
        <f t="shared" si="39"/>
        <v>1</v>
      </c>
      <c r="AV32" s="39">
        <f t="shared" si="40"/>
        <v>2</v>
      </c>
      <c r="AW32" s="39">
        <f t="shared" si="41"/>
        <v>3</v>
      </c>
      <c r="AX32" s="39">
        <f t="shared" si="42"/>
        <v>4</v>
      </c>
      <c r="AY32" s="40">
        <f t="shared" si="15"/>
        <v>20.529744465909605</v>
      </c>
      <c r="AZ32" s="40">
        <f t="shared" si="16"/>
        <v>7.3628428928074197</v>
      </c>
      <c r="BA32" s="40">
        <f t="shared" si="17"/>
        <v>3.5610228998959048</v>
      </c>
      <c r="BB32" s="40">
        <f t="shared" si="18"/>
        <v>3.5610228998959048</v>
      </c>
      <c r="BC32" s="39" t="str">
        <f t="shared" ca="1" si="43"/>
        <v>Dooblo 3</v>
      </c>
      <c r="BD32" s="51">
        <f t="shared" si="20"/>
        <v>31443279</v>
      </c>
      <c r="BE32" s="51">
        <f t="shared" ca="1" si="26"/>
        <v>28.047812022000002</v>
      </c>
      <c r="BF32" s="51">
        <f t="shared" ca="1" si="21"/>
        <v>-26.189347484999999</v>
      </c>
      <c r="BG32" s="33"/>
      <c r="BH32"/>
      <c r="BI32"/>
    </row>
    <row r="33" spans="1:61" x14ac:dyDescent="0.3">
      <c r="A33" s="47"/>
      <c r="B33" s="58">
        <v>31443343</v>
      </c>
      <c r="C33" s="58"/>
      <c r="D33" s="58"/>
      <c r="E33" s="71"/>
      <c r="F33" s="70"/>
      <c r="G33" s="58"/>
      <c r="H33" s="58"/>
      <c r="I33" s="58"/>
      <c r="J33" s="58">
        <v>79813430</v>
      </c>
      <c r="K33" s="58">
        <v>10</v>
      </c>
      <c r="L33" s="58"/>
      <c r="M33" s="49"/>
      <c r="N33" s="49"/>
      <c r="O33" s="49">
        <v>-26.189245449800001</v>
      </c>
      <c r="P33" s="49">
        <v>28.0476176184</v>
      </c>
      <c r="Q33" s="49">
        <v>-26.189209754</v>
      </c>
      <c r="R33" s="49">
        <v>28.04761611</v>
      </c>
      <c r="S33" s="49">
        <v>-26.189037754000001</v>
      </c>
      <c r="T33" s="49">
        <v>28.047771109999999</v>
      </c>
      <c r="U33" s="49">
        <v>-26.189149754000002</v>
      </c>
      <c r="V33" s="49">
        <v>28.047818109999998</v>
      </c>
      <c r="W33" s="49">
        <v>-26.189322754000003</v>
      </c>
      <c r="X33" s="49">
        <v>28.047934109999996</v>
      </c>
      <c r="Y33" s="29">
        <f t="shared" si="22"/>
        <v>3.5087551852588383</v>
      </c>
      <c r="Z33" s="29">
        <f t="shared" si="23"/>
        <v>24.124028721963285</v>
      </c>
      <c r="AA33" s="29">
        <f t="shared" si="0"/>
        <v>23.220366568808437</v>
      </c>
      <c r="AB33" s="29">
        <f t="shared" si="1"/>
        <v>37.058100267224781</v>
      </c>
      <c r="AC33" s="29">
        <f t="shared" si="2"/>
        <v>12.170246064790335</v>
      </c>
      <c r="AD33" s="29">
        <f t="shared" si="3"/>
        <v>33.327968991541553</v>
      </c>
      <c r="AE33" s="29">
        <f t="shared" si="4"/>
        <v>21.321377364786677</v>
      </c>
      <c r="AF33" s="30" t="str">
        <f t="shared" si="29"/>
        <v>Correct</v>
      </c>
      <c r="AG33" s="30" t="str">
        <f t="shared" si="30"/>
        <v>Correct</v>
      </c>
      <c r="AH33" s="30" t="str">
        <f t="shared" si="31"/>
        <v>Correct</v>
      </c>
      <c r="AI33" s="30" t="str">
        <f t="shared" si="32"/>
        <v>Correct</v>
      </c>
      <c r="AJ33" s="30" t="str">
        <f t="shared" si="33"/>
        <v>Correct</v>
      </c>
      <c r="AK33" s="30" t="str">
        <f t="shared" si="34"/>
        <v>Correct</v>
      </c>
      <c r="AL33" s="30" t="str">
        <f t="shared" si="35"/>
        <v>Correct</v>
      </c>
      <c r="AM33" s="31">
        <f t="shared" si="36"/>
        <v>7</v>
      </c>
      <c r="AN33" s="32">
        <f t="shared" si="37"/>
        <v>1</v>
      </c>
      <c r="AO33" s="33"/>
      <c r="AP33" s="39">
        <f t="shared" si="6"/>
        <v>3</v>
      </c>
      <c r="AQ33" s="39">
        <f t="shared" si="7"/>
        <v>3</v>
      </c>
      <c r="AR33" s="39">
        <f t="shared" si="8"/>
        <v>3</v>
      </c>
      <c r="AS33" s="39">
        <f t="shared" si="9"/>
        <v>3</v>
      </c>
      <c r="AT33" s="39">
        <f t="shared" si="38"/>
        <v>3</v>
      </c>
      <c r="AU33" s="39">
        <f t="shared" si="39"/>
        <v>1</v>
      </c>
      <c r="AV33" s="39">
        <f t="shared" si="40"/>
        <v>2</v>
      </c>
      <c r="AW33" s="39">
        <f t="shared" si="41"/>
        <v>3</v>
      </c>
      <c r="AX33" s="39">
        <f t="shared" si="42"/>
        <v>4</v>
      </c>
      <c r="AY33" s="40">
        <f t="shared" si="15"/>
        <v>23.220366568808437</v>
      </c>
      <c r="AZ33" s="40">
        <f t="shared" si="16"/>
        <v>12.170246064790335</v>
      </c>
      <c r="BA33" s="40">
        <f t="shared" si="17"/>
        <v>12.170246064790335</v>
      </c>
      <c r="BB33" s="40">
        <f t="shared" si="18"/>
        <v>21.321377364786677</v>
      </c>
      <c r="BC33" s="39" t="str">
        <f t="shared" ca="1" si="43"/>
        <v>Dooblo 2</v>
      </c>
      <c r="BD33" s="51">
        <f t="shared" si="20"/>
        <v>31443343</v>
      </c>
      <c r="BE33" s="51">
        <f t="shared" ca="1" si="26"/>
        <v>28.047771109999999</v>
      </c>
      <c r="BF33" s="51">
        <f t="shared" ca="1" si="21"/>
        <v>-26.189037754000001</v>
      </c>
      <c r="BG33" s="33"/>
      <c r="BH33"/>
      <c r="BI33"/>
    </row>
    <row r="34" spans="1:61" x14ac:dyDescent="0.3">
      <c r="A34" s="47"/>
      <c r="B34" s="58">
        <v>31443440</v>
      </c>
      <c r="C34" s="58"/>
      <c r="D34" s="58"/>
      <c r="E34" s="71"/>
      <c r="F34" s="70"/>
      <c r="G34" s="58"/>
      <c r="H34" s="58"/>
      <c r="I34" s="58"/>
      <c r="J34" s="58">
        <v>79813430</v>
      </c>
      <c r="K34" s="58">
        <v>10</v>
      </c>
      <c r="L34" s="58"/>
      <c r="M34" s="49"/>
      <c r="N34" s="49"/>
      <c r="O34" s="49">
        <v>-26.189245449800001</v>
      </c>
      <c r="P34" s="49">
        <v>28.0476176184</v>
      </c>
      <c r="Q34" s="49">
        <v>-26.189655719000001</v>
      </c>
      <c r="R34" s="49">
        <v>28.047438510999999</v>
      </c>
      <c r="S34" s="49">
        <v>-26.189670719000002</v>
      </c>
      <c r="T34" s="49">
        <v>28.047329511000001</v>
      </c>
      <c r="U34" s="49">
        <v>-26.189527719000001</v>
      </c>
      <c r="V34" s="49">
        <v>28.047180511000001</v>
      </c>
      <c r="W34" s="49">
        <v>-26.189496719000001</v>
      </c>
      <c r="X34" s="49">
        <v>28.047029511000002</v>
      </c>
      <c r="Y34" s="29">
        <f t="shared" si="22"/>
        <v>44.91854368419812</v>
      </c>
      <c r="Z34" s="29">
        <f t="shared" si="23"/>
        <v>12.209432280266164</v>
      </c>
      <c r="AA34" s="29">
        <f t="shared" si="0"/>
        <v>31.31785836828027</v>
      </c>
      <c r="AB34" s="29">
        <f t="shared" si="1"/>
        <v>48.08095616389263</v>
      </c>
      <c r="AC34" s="29">
        <f t="shared" si="2"/>
        <v>21.712597185301384</v>
      </c>
      <c r="AD34" s="29">
        <f t="shared" si="3"/>
        <v>37.474799489418672</v>
      </c>
      <c r="AE34" s="29">
        <f t="shared" si="4"/>
        <v>17.063546967191368</v>
      </c>
      <c r="AF34" s="30" t="str">
        <f t="shared" si="29"/>
        <v>Correct</v>
      </c>
      <c r="AG34" s="30" t="str">
        <f t="shared" si="30"/>
        <v>Correct</v>
      </c>
      <c r="AH34" s="30" t="str">
        <f t="shared" si="31"/>
        <v>Correct</v>
      </c>
      <c r="AI34" s="30" t="str">
        <f t="shared" si="32"/>
        <v>Correct</v>
      </c>
      <c r="AJ34" s="30" t="str">
        <f t="shared" si="33"/>
        <v>Correct</v>
      </c>
      <c r="AK34" s="30" t="str">
        <f t="shared" si="34"/>
        <v>Correct</v>
      </c>
      <c r="AL34" s="30" t="str">
        <f t="shared" si="35"/>
        <v>Correct</v>
      </c>
      <c r="AM34" s="31">
        <f t="shared" si="36"/>
        <v>7</v>
      </c>
      <c r="AN34" s="32">
        <f t="shared" si="37"/>
        <v>1</v>
      </c>
      <c r="AO34" s="33"/>
      <c r="AP34" s="39">
        <f t="shared" si="6"/>
        <v>3</v>
      </c>
      <c r="AQ34" s="39">
        <f t="shared" si="7"/>
        <v>3</v>
      </c>
      <c r="AR34" s="39">
        <f t="shared" si="8"/>
        <v>3</v>
      </c>
      <c r="AS34" s="39">
        <f t="shared" si="9"/>
        <v>3</v>
      </c>
      <c r="AT34" s="39">
        <f t="shared" si="38"/>
        <v>3</v>
      </c>
      <c r="AU34" s="39">
        <f t="shared" si="39"/>
        <v>1</v>
      </c>
      <c r="AV34" s="39">
        <f t="shared" si="40"/>
        <v>2</v>
      </c>
      <c r="AW34" s="39">
        <f t="shared" si="41"/>
        <v>3</v>
      </c>
      <c r="AX34" s="39">
        <f t="shared" si="42"/>
        <v>4</v>
      </c>
      <c r="AY34" s="40">
        <f t="shared" si="15"/>
        <v>12.209432280266164</v>
      </c>
      <c r="AZ34" s="40">
        <f t="shared" si="16"/>
        <v>12.209432280266164</v>
      </c>
      <c r="BA34" s="40">
        <f t="shared" si="17"/>
        <v>17.063546967191368</v>
      </c>
      <c r="BB34" s="40">
        <f t="shared" si="18"/>
        <v>17.063546967191368</v>
      </c>
      <c r="BC34" s="51" t="s">
        <v>46</v>
      </c>
      <c r="BD34" s="51">
        <f t="shared" si="20"/>
        <v>31443440</v>
      </c>
      <c r="BE34" s="51">
        <f t="shared" si="26"/>
        <v>28.047438510999999</v>
      </c>
      <c r="BF34" s="51">
        <f t="shared" si="21"/>
        <v>-26.189655719000001</v>
      </c>
      <c r="BG34" s="33"/>
      <c r="BH34" s="33"/>
      <c r="BI34" s="33"/>
    </row>
    <row r="35" spans="1:61" x14ac:dyDescent="0.3">
      <c r="A35" s="47"/>
      <c r="B35" s="58">
        <v>31443510</v>
      </c>
      <c r="C35" s="58"/>
      <c r="D35" s="58"/>
      <c r="E35" s="71"/>
      <c r="F35" s="70"/>
      <c r="G35" s="58"/>
      <c r="H35" s="58"/>
      <c r="I35" s="58"/>
      <c r="J35" s="58">
        <v>79813430</v>
      </c>
      <c r="K35" s="58">
        <v>10</v>
      </c>
      <c r="L35" s="58"/>
      <c r="M35" s="49"/>
      <c r="N35" s="49"/>
      <c r="O35" s="49">
        <v>-26.189245449800001</v>
      </c>
      <c r="P35" s="49">
        <v>28.0476176184</v>
      </c>
      <c r="Q35" s="49">
        <v>-26.189634730000002</v>
      </c>
      <c r="R35" s="49">
        <v>28.047408142999998</v>
      </c>
      <c r="S35" s="49">
        <v>-26.189555730000002</v>
      </c>
      <c r="T35" s="49">
        <v>28.047543142999999</v>
      </c>
      <c r="U35" s="49">
        <v>-26.189410730000002</v>
      </c>
      <c r="V35" s="49">
        <v>28.047519142999999</v>
      </c>
      <c r="W35" s="49">
        <v>-26.189369730000003</v>
      </c>
      <c r="X35" s="49">
        <v>28.047595142999999</v>
      </c>
      <c r="Y35" s="29">
        <f t="shared" si="22"/>
        <v>44.743339300954197</v>
      </c>
      <c r="Z35" s="29">
        <f t="shared" si="23"/>
        <v>16.895015943875435</v>
      </c>
      <c r="AA35" s="29">
        <f t="shared" si="0"/>
        <v>25.210282428946407</v>
      </c>
      <c r="AB35" s="29">
        <f t="shared" si="1"/>
        <v>33.296855611506082</v>
      </c>
      <c r="AC35" s="29">
        <f t="shared" si="2"/>
        <v>14.477555122958563</v>
      </c>
      <c r="AD35" s="29">
        <f t="shared" si="3"/>
        <v>19.147298762725697</v>
      </c>
      <c r="AE35" s="29">
        <f t="shared" si="4"/>
        <v>9.3596767561248129</v>
      </c>
      <c r="AF35" s="30" t="str">
        <f t="shared" si="29"/>
        <v>Correct</v>
      </c>
      <c r="AG35" s="30" t="str">
        <f t="shared" si="30"/>
        <v>Correct</v>
      </c>
      <c r="AH35" s="30" t="str">
        <f t="shared" si="31"/>
        <v>Correct</v>
      </c>
      <c r="AI35" s="30" t="str">
        <f t="shared" si="32"/>
        <v>Correct</v>
      </c>
      <c r="AJ35" s="30" t="str">
        <f t="shared" si="33"/>
        <v>Correct</v>
      </c>
      <c r="AK35" s="30" t="str">
        <f t="shared" si="34"/>
        <v>Correct</v>
      </c>
      <c r="AL35" s="30" t="str">
        <f t="shared" si="35"/>
        <v>Correct</v>
      </c>
      <c r="AM35" s="31">
        <f t="shared" si="36"/>
        <v>7</v>
      </c>
      <c r="AN35" s="32">
        <f t="shared" si="37"/>
        <v>1</v>
      </c>
      <c r="AO35" s="33"/>
      <c r="AP35" s="39">
        <f t="shared" si="6"/>
        <v>3</v>
      </c>
      <c r="AQ35" s="39">
        <f t="shared" si="7"/>
        <v>3</v>
      </c>
      <c r="AR35" s="39">
        <f t="shared" si="8"/>
        <v>3</v>
      </c>
      <c r="AS35" s="39">
        <f t="shared" si="9"/>
        <v>3</v>
      </c>
      <c r="AT35" s="39">
        <f t="shared" si="38"/>
        <v>3</v>
      </c>
      <c r="AU35" s="39">
        <f t="shared" si="39"/>
        <v>1</v>
      </c>
      <c r="AV35" s="39">
        <f t="shared" si="40"/>
        <v>2</v>
      </c>
      <c r="AW35" s="39">
        <f t="shared" si="41"/>
        <v>3</v>
      </c>
      <c r="AX35" s="39">
        <f t="shared" si="42"/>
        <v>4</v>
      </c>
      <c r="AY35" s="40">
        <f t="shared" si="15"/>
        <v>16.895015943875435</v>
      </c>
      <c r="AZ35" s="40">
        <f t="shared" si="16"/>
        <v>14.477555122958563</v>
      </c>
      <c r="BA35" s="40">
        <f t="shared" si="17"/>
        <v>9.3596767561248129</v>
      </c>
      <c r="BB35" s="40">
        <f t="shared" si="18"/>
        <v>9.3596767561248129</v>
      </c>
      <c r="BC35" s="39" t="str">
        <f t="shared" ca="1" si="43"/>
        <v>Dooblo 3</v>
      </c>
      <c r="BD35" s="51">
        <f t="shared" si="20"/>
        <v>31443510</v>
      </c>
      <c r="BE35" s="51">
        <f t="shared" ca="1" si="26"/>
        <v>28.047519142999999</v>
      </c>
      <c r="BF35" s="51">
        <f t="shared" ca="1" si="21"/>
        <v>-26.189410730000002</v>
      </c>
      <c r="BG35" s="33"/>
      <c r="BH35" s="33"/>
      <c r="BI35" s="33"/>
    </row>
    <row r="36" spans="1:61" x14ac:dyDescent="0.3">
      <c r="A36" s="47"/>
      <c r="B36" s="58">
        <v>31443567</v>
      </c>
      <c r="C36" s="58"/>
      <c r="D36" s="58"/>
      <c r="E36" s="71"/>
      <c r="F36" s="70"/>
      <c r="G36" s="58"/>
      <c r="H36" s="58"/>
      <c r="I36" s="58"/>
      <c r="J36" s="58">
        <v>79813428</v>
      </c>
      <c r="K36" s="58">
        <v>5</v>
      </c>
      <c r="L36" s="58"/>
      <c r="M36" s="49"/>
      <c r="N36" s="49"/>
      <c r="O36" s="49">
        <v>-26.1901640992</v>
      </c>
      <c r="P36" s="49">
        <v>28.0475146918</v>
      </c>
      <c r="Q36" s="49">
        <v>-26.189599466000001</v>
      </c>
      <c r="R36" s="49">
        <v>28.047381781999999</v>
      </c>
      <c r="S36" s="49">
        <v>-26.189785466</v>
      </c>
      <c r="T36" s="49">
        <v>28.047289782</v>
      </c>
      <c r="U36" s="49">
        <v>-26.189973466000001</v>
      </c>
      <c r="V36" s="49">
        <v>28.047463782000001</v>
      </c>
      <c r="W36" s="49">
        <v>-26.190100466000001</v>
      </c>
      <c r="X36" s="49">
        <v>28.047567782000002</v>
      </c>
      <c r="Y36" s="29">
        <f t="shared" si="22"/>
        <v>57.347835370281871</v>
      </c>
      <c r="Z36" s="29">
        <f t="shared" si="23"/>
        <v>20.924351314353107</v>
      </c>
      <c r="AA36" s="29">
        <f t="shared" si="0"/>
        <v>37.818581440667074</v>
      </c>
      <c r="AB36" s="29">
        <f t="shared" si="1"/>
        <v>53.339108012198324</v>
      </c>
      <c r="AC36" s="29">
        <f t="shared" si="2"/>
        <v>26.73435976164118</v>
      </c>
      <c r="AD36" s="29">
        <f t="shared" si="3"/>
        <v>43.71685430728256</v>
      </c>
      <c r="AE36" s="29">
        <f t="shared" si="4"/>
        <v>17.001902053922713</v>
      </c>
      <c r="AF36" s="30" t="str">
        <f t="shared" si="29"/>
        <v>Correct</v>
      </c>
      <c r="AG36" s="30" t="str">
        <f t="shared" si="30"/>
        <v>Correct</v>
      </c>
      <c r="AH36" s="30" t="str">
        <f t="shared" si="31"/>
        <v>Correct</v>
      </c>
      <c r="AI36" s="30" t="str">
        <f t="shared" si="32"/>
        <v>Correct</v>
      </c>
      <c r="AJ36" s="30" t="str">
        <f t="shared" si="33"/>
        <v>Correct</v>
      </c>
      <c r="AK36" s="30" t="str">
        <f t="shared" si="34"/>
        <v>Correct</v>
      </c>
      <c r="AL36" s="30" t="str">
        <f t="shared" si="35"/>
        <v>Correct</v>
      </c>
      <c r="AM36" s="31">
        <f t="shared" si="36"/>
        <v>7</v>
      </c>
      <c r="AN36" s="32">
        <f t="shared" si="37"/>
        <v>1</v>
      </c>
      <c r="AO36" s="33"/>
      <c r="AP36" s="39">
        <f t="shared" si="6"/>
        <v>3</v>
      </c>
      <c r="AQ36" s="39">
        <f t="shared" si="7"/>
        <v>3</v>
      </c>
      <c r="AR36" s="39">
        <f t="shared" si="8"/>
        <v>3</v>
      </c>
      <c r="AS36" s="39">
        <f t="shared" si="9"/>
        <v>3</v>
      </c>
      <c r="AT36" s="39">
        <f t="shared" si="38"/>
        <v>3</v>
      </c>
      <c r="AU36" s="39">
        <f t="shared" si="39"/>
        <v>1</v>
      </c>
      <c r="AV36" s="39">
        <f t="shared" si="40"/>
        <v>2</v>
      </c>
      <c r="AW36" s="39">
        <f t="shared" si="41"/>
        <v>3</v>
      </c>
      <c r="AX36" s="39">
        <f t="shared" si="42"/>
        <v>4</v>
      </c>
      <c r="AY36" s="40">
        <f t="shared" si="15"/>
        <v>20.924351314353107</v>
      </c>
      <c r="AZ36" s="40">
        <f t="shared" si="16"/>
        <v>20.924351314353107</v>
      </c>
      <c r="BA36" s="40">
        <f t="shared" si="17"/>
        <v>17.001902053922713</v>
      </c>
      <c r="BB36" s="40">
        <f t="shared" si="18"/>
        <v>17.001902053922713</v>
      </c>
      <c r="BC36" s="39" t="str">
        <f t="shared" ca="1" si="43"/>
        <v>Dooblo 3</v>
      </c>
      <c r="BD36" s="51">
        <f t="shared" si="20"/>
        <v>31443567</v>
      </c>
      <c r="BE36" s="51">
        <f t="shared" ca="1" si="26"/>
        <v>28.047463782000001</v>
      </c>
      <c r="BF36" s="51">
        <f t="shared" ca="1" si="21"/>
        <v>-26.189973466000001</v>
      </c>
      <c r="BG36" s="33"/>
      <c r="BH36" s="33"/>
      <c r="BI36" s="33"/>
    </row>
    <row r="37" spans="1:61" x14ac:dyDescent="0.3">
      <c r="A37" s="47"/>
      <c r="B37" s="58">
        <v>31443666</v>
      </c>
      <c r="C37" s="58"/>
      <c r="D37" s="58"/>
      <c r="E37" s="71"/>
      <c r="F37" s="70"/>
      <c r="G37" s="58"/>
      <c r="H37" s="58"/>
      <c r="I37" s="58"/>
      <c r="J37" s="58">
        <v>79813428</v>
      </c>
      <c r="K37" s="58">
        <v>5</v>
      </c>
      <c r="L37" s="58"/>
      <c r="M37" s="49"/>
      <c r="N37" s="49"/>
      <c r="O37" s="49">
        <v>-26.1901640992</v>
      </c>
      <c r="P37" s="49">
        <v>28.0475146918</v>
      </c>
      <c r="Q37" s="49">
        <v>-26.189711228</v>
      </c>
      <c r="R37" s="49">
        <v>28.047347498000001</v>
      </c>
      <c r="S37" s="49">
        <v>-26.189707228</v>
      </c>
      <c r="T37" s="49">
        <v>28.047266497999999</v>
      </c>
      <c r="U37" s="49">
        <v>-26.189804228</v>
      </c>
      <c r="V37" s="49">
        <v>28.047129498</v>
      </c>
      <c r="W37" s="49">
        <v>-26.189882227999998</v>
      </c>
      <c r="X37" s="49">
        <v>28.046972497999999</v>
      </c>
      <c r="Y37" s="29">
        <f t="shared" si="22"/>
        <v>48.174776406618932</v>
      </c>
      <c r="Z37" s="29">
        <f t="shared" si="23"/>
        <v>9.0153550112610503</v>
      </c>
      <c r="AA37" s="29">
        <f t="shared" si="0"/>
        <v>25.901856919846146</v>
      </c>
      <c r="AB37" s="29">
        <f t="shared" si="1"/>
        <v>44.948229433018348</v>
      </c>
      <c r="AC37" s="29">
        <f t="shared" si="2"/>
        <v>17.963353939313809</v>
      </c>
      <c r="AD37" s="29">
        <f t="shared" si="3"/>
        <v>36.927756429180562</v>
      </c>
      <c r="AE37" s="29">
        <f t="shared" si="4"/>
        <v>19.062147343045233</v>
      </c>
      <c r="AF37" s="30" t="str">
        <f t="shared" si="29"/>
        <v>Correct</v>
      </c>
      <c r="AG37" s="30" t="str">
        <f t="shared" si="30"/>
        <v>Correct</v>
      </c>
      <c r="AH37" s="30" t="str">
        <f t="shared" si="31"/>
        <v>Correct</v>
      </c>
      <c r="AI37" s="30" t="str">
        <f t="shared" si="32"/>
        <v>Correct</v>
      </c>
      <c r="AJ37" s="30" t="str">
        <f t="shared" si="33"/>
        <v>Correct</v>
      </c>
      <c r="AK37" s="30" t="str">
        <f t="shared" si="34"/>
        <v>Correct</v>
      </c>
      <c r="AL37" s="30" t="str">
        <f t="shared" si="35"/>
        <v>Correct</v>
      </c>
      <c r="AM37" s="31">
        <f t="shared" si="36"/>
        <v>7</v>
      </c>
      <c r="AN37" s="32">
        <f t="shared" si="37"/>
        <v>1</v>
      </c>
      <c r="AO37" s="33"/>
      <c r="AP37" s="39">
        <f t="shared" si="6"/>
        <v>3</v>
      </c>
      <c r="AQ37" s="39">
        <f t="shared" si="7"/>
        <v>3</v>
      </c>
      <c r="AR37" s="39">
        <f t="shared" si="8"/>
        <v>3</v>
      </c>
      <c r="AS37" s="39">
        <f t="shared" si="9"/>
        <v>3</v>
      </c>
      <c r="AT37" s="39">
        <f t="shared" si="38"/>
        <v>3</v>
      </c>
      <c r="AU37" s="39">
        <f t="shared" si="39"/>
        <v>1</v>
      </c>
      <c r="AV37" s="39">
        <f t="shared" si="40"/>
        <v>2</v>
      </c>
      <c r="AW37" s="39">
        <f t="shared" si="41"/>
        <v>3</v>
      </c>
      <c r="AX37" s="39">
        <f t="shared" si="42"/>
        <v>4</v>
      </c>
      <c r="AY37" s="40">
        <f t="shared" si="15"/>
        <v>9.0153550112610503</v>
      </c>
      <c r="AZ37" s="40">
        <f t="shared" si="16"/>
        <v>9.0153550112610503</v>
      </c>
      <c r="BA37" s="40">
        <f t="shared" si="17"/>
        <v>17.963353939313809</v>
      </c>
      <c r="BB37" s="40">
        <f t="shared" si="18"/>
        <v>19.062147343045233</v>
      </c>
      <c r="BC37" s="39" t="str">
        <f t="shared" ca="1" si="43"/>
        <v>Dooblo 1</v>
      </c>
      <c r="BD37" s="51">
        <f t="shared" si="20"/>
        <v>31443666</v>
      </c>
      <c r="BE37" s="51">
        <f t="shared" ca="1" si="26"/>
        <v>28.047347498000001</v>
      </c>
      <c r="BF37" s="51">
        <f t="shared" ca="1" si="21"/>
        <v>-26.189711228</v>
      </c>
      <c r="BG37" s="33"/>
      <c r="BH37" s="33"/>
      <c r="BI37" s="33"/>
    </row>
    <row r="38" spans="1:61" x14ac:dyDescent="0.3">
      <c r="A38" s="47"/>
      <c r="B38" s="58">
        <v>31443766</v>
      </c>
      <c r="C38" s="58"/>
      <c r="D38" s="58"/>
      <c r="E38" s="71"/>
      <c r="F38" s="70"/>
      <c r="G38" s="58"/>
      <c r="H38" s="58"/>
      <c r="I38" s="58"/>
      <c r="J38" s="58">
        <v>79813430</v>
      </c>
      <c r="K38" s="58">
        <v>10</v>
      </c>
      <c r="L38" s="58"/>
      <c r="M38" s="49"/>
      <c r="N38" s="49"/>
      <c r="O38" s="49">
        <v>-26.189245449800001</v>
      </c>
      <c r="P38" s="49">
        <v>28.0476176184</v>
      </c>
      <c r="Q38" s="49">
        <v>-26.189561536999999</v>
      </c>
      <c r="R38" s="49">
        <v>28.04753491</v>
      </c>
      <c r="S38" s="49">
        <v>-26.189547536999999</v>
      </c>
      <c r="T38" s="49">
        <v>28.047649910000001</v>
      </c>
      <c r="U38" s="49">
        <v>-26.189584536999998</v>
      </c>
      <c r="V38" s="49">
        <v>28.047813910000002</v>
      </c>
      <c r="W38" s="49">
        <v>-26.189731536999997</v>
      </c>
      <c r="X38" s="49">
        <v>28.047951910000002</v>
      </c>
      <c r="Y38" s="29">
        <f t="shared" si="22"/>
        <v>32.354278252302308</v>
      </c>
      <c r="Z38" s="29">
        <f t="shared" si="23"/>
        <v>12.861543219965466</v>
      </c>
      <c r="AA38" s="29">
        <f t="shared" si="0"/>
        <v>31.105329808909453</v>
      </c>
      <c r="AB38" s="29">
        <f t="shared" si="1"/>
        <v>49.278187206987397</v>
      </c>
      <c r="AC38" s="29">
        <f t="shared" si="2"/>
        <v>18.593993626886849</v>
      </c>
      <c r="AD38" s="29">
        <f t="shared" si="3"/>
        <v>38.127722379438289</v>
      </c>
      <c r="AE38" s="29">
        <f t="shared" si="4"/>
        <v>21.061305454471935</v>
      </c>
      <c r="AF38" s="30" t="str">
        <f t="shared" si="29"/>
        <v>Correct</v>
      </c>
      <c r="AG38" s="30" t="str">
        <f t="shared" si="30"/>
        <v>Correct</v>
      </c>
      <c r="AH38" s="30" t="str">
        <f t="shared" si="31"/>
        <v>Correct</v>
      </c>
      <c r="AI38" s="30" t="str">
        <f t="shared" si="32"/>
        <v>Correct</v>
      </c>
      <c r="AJ38" s="30" t="str">
        <f t="shared" si="33"/>
        <v>Correct</v>
      </c>
      <c r="AK38" s="30" t="str">
        <f t="shared" si="34"/>
        <v>Correct</v>
      </c>
      <c r="AL38" s="30" t="str">
        <f t="shared" si="35"/>
        <v>Correct</v>
      </c>
      <c r="AM38" s="31">
        <f t="shared" si="36"/>
        <v>7</v>
      </c>
      <c r="AN38" s="32">
        <f t="shared" si="37"/>
        <v>1</v>
      </c>
      <c r="AO38" s="33"/>
      <c r="AP38" s="39">
        <f t="shared" si="6"/>
        <v>3</v>
      </c>
      <c r="AQ38" s="39">
        <f t="shared" si="7"/>
        <v>3</v>
      </c>
      <c r="AR38" s="39">
        <f t="shared" si="8"/>
        <v>3</v>
      </c>
      <c r="AS38" s="39">
        <f t="shared" si="9"/>
        <v>3</v>
      </c>
      <c r="AT38" s="39">
        <f t="shared" si="38"/>
        <v>3</v>
      </c>
      <c r="AU38" s="39">
        <f t="shared" si="39"/>
        <v>1</v>
      </c>
      <c r="AV38" s="39">
        <f t="shared" si="40"/>
        <v>2</v>
      </c>
      <c r="AW38" s="39">
        <f t="shared" si="41"/>
        <v>3</v>
      </c>
      <c r="AX38" s="39">
        <f t="shared" si="42"/>
        <v>4</v>
      </c>
      <c r="AY38" s="40">
        <f t="shared" si="15"/>
        <v>12.861543219965466</v>
      </c>
      <c r="AZ38" s="40">
        <f t="shared" si="16"/>
        <v>12.861543219965466</v>
      </c>
      <c r="BA38" s="40">
        <f t="shared" si="17"/>
        <v>18.593993626886849</v>
      </c>
      <c r="BB38" s="40">
        <f t="shared" si="18"/>
        <v>21.061305454471935</v>
      </c>
      <c r="BC38" s="39" t="str">
        <f t="shared" ca="1" si="43"/>
        <v>Dooblo 1</v>
      </c>
      <c r="BD38" s="51">
        <f t="shared" si="20"/>
        <v>31443766</v>
      </c>
      <c r="BE38" s="51">
        <f t="shared" ca="1" si="26"/>
        <v>28.04753491</v>
      </c>
      <c r="BF38" s="51">
        <f t="shared" ca="1" si="21"/>
        <v>-26.189561536999999</v>
      </c>
      <c r="BG38" s="33"/>
      <c r="BH38" s="33"/>
      <c r="BI38" s="33"/>
    </row>
    <row r="39" spans="1:61" x14ac:dyDescent="0.3">
      <c r="A39" s="47"/>
      <c r="B39" s="58">
        <v>31443816</v>
      </c>
      <c r="C39" s="58"/>
      <c r="D39" s="58"/>
      <c r="E39" s="71"/>
      <c r="F39" s="70"/>
      <c r="G39" s="58"/>
      <c r="H39" s="58"/>
      <c r="I39" s="58"/>
      <c r="J39" s="58">
        <v>79815484</v>
      </c>
      <c r="K39" s="58" t="s">
        <v>63</v>
      </c>
      <c r="L39" s="58"/>
      <c r="M39" s="49"/>
      <c r="N39" s="49"/>
      <c r="O39" s="49">
        <v>-26.098033711399999</v>
      </c>
      <c r="P39" s="49">
        <v>28.113695957699999</v>
      </c>
      <c r="Q39" s="49">
        <v>-26.098171074</v>
      </c>
      <c r="R39" s="49">
        <v>28.113684679999999</v>
      </c>
      <c r="S39" s="49">
        <v>-26.098036073999999</v>
      </c>
      <c r="T39" s="49">
        <v>28.113631679999997</v>
      </c>
      <c r="U39" s="49">
        <v>-26.098197073999998</v>
      </c>
      <c r="V39" s="49">
        <v>28.113699679999996</v>
      </c>
      <c r="W39" s="49">
        <v>-26.098022073999999</v>
      </c>
      <c r="X39" s="49">
        <v>28.113580679999995</v>
      </c>
      <c r="Y39" s="29">
        <f t="shared" si="22"/>
        <v>13.52986212166063</v>
      </c>
      <c r="Z39" s="29">
        <f t="shared" si="23"/>
        <v>14.492177191612665</v>
      </c>
      <c r="AA39" s="29">
        <f t="shared" si="0"/>
        <v>3.045337322549857</v>
      </c>
      <c r="AB39" s="29">
        <f t="shared" si="1"/>
        <v>18.635148505008694</v>
      </c>
      <c r="AC39" s="29">
        <f t="shared" si="2"/>
        <v>17.507263317118493</v>
      </c>
      <c r="AD39" s="29">
        <f t="shared" si="3"/>
        <v>5.8344673005801262</v>
      </c>
      <c r="AE39" s="29">
        <f t="shared" si="4"/>
        <v>21.671672120695096</v>
      </c>
      <c r="AF39" s="30" t="str">
        <f t="shared" si="29"/>
        <v>Correct</v>
      </c>
      <c r="AG39" s="30" t="str">
        <f t="shared" si="30"/>
        <v>Correct</v>
      </c>
      <c r="AH39" s="30" t="str">
        <f t="shared" si="31"/>
        <v>Correct</v>
      </c>
      <c r="AI39" s="30" t="str">
        <f t="shared" si="32"/>
        <v>Correct</v>
      </c>
      <c r="AJ39" s="30" t="str">
        <f t="shared" si="33"/>
        <v>Correct</v>
      </c>
      <c r="AK39" s="30" t="str">
        <f t="shared" si="34"/>
        <v>Correct</v>
      </c>
      <c r="AL39" s="30" t="str">
        <f t="shared" si="35"/>
        <v>Correct</v>
      </c>
      <c r="AM39" s="31">
        <f t="shared" si="36"/>
        <v>7</v>
      </c>
      <c r="AN39" s="32">
        <f t="shared" si="37"/>
        <v>1</v>
      </c>
      <c r="AO39" s="33"/>
      <c r="AP39" s="39">
        <f t="shared" si="6"/>
        <v>3</v>
      </c>
      <c r="AQ39" s="39">
        <f t="shared" si="7"/>
        <v>3</v>
      </c>
      <c r="AR39" s="39">
        <f t="shared" si="8"/>
        <v>3</v>
      </c>
      <c r="AS39" s="39">
        <f t="shared" si="9"/>
        <v>3</v>
      </c>
      <c r="AT39" s="39">
        <f t="shared" si="38"/>
        <v>3</v>
      </c>
      <c r="AU39" s="39">
        <f t="shared" si="39"/>
        <v>1</v>
      </c>
      <c r="AV39" s="39">
        <f t="shared" si="40"/>
        <v>2</v>
      </c>
      <c r="AW39" s="39">
        <f t="shared" si="41"/>
        <v>3</v>
      </c>
      <c r="AX39" s="39">
        <f t="shared" si="42"/>
        <v>4</v>
      </c>
      <c r="AY39" s="40">
        <f t="shared" si="15"/>
        <v>3.045337322549857</v>
      </c>
      <c r="AZ39" s="40">
        <f t="shared" si="16"/>
        <v>5.8344673005801262</v>
      </c>
      <c r="BA39" s="40">
        <f t="shared" si="17"/>
        <v>3.045337322549857</v>
      </c>
      <c r="BB39" s="40">
        <f t="shared" si="18"/>
        <v>5.8344673005801262</v>
      </c>
      <c r="BC39" s="39" t="str">
        <f t="shared" ca="1" si="43"/>
        <v>Dooblo 1</v>
      </c>
      <c r="BD39" s="51">
        <f t="shared" si="20"/>
        <v>31443816</v>
      </c>
      <c r="BE39" s="51">
        <f t="shared" ca="1" si="26"/>
        <v>28.113684679999999</v>
      </c>
      <c r="BF39" s="51">
        <f t="shared" ca="1" si="21"/>
        <v>-26.098171074</v>
      </c>
      <c r="BG39" s="33"/>
      <c r="BH39" s="33"/>
      <c r="BI39" s="33"/>
    </row>
    <row r="40" spans="1:61" x14ac:dyDescent="0.3">
      <c r="A40" s="47"/>
      <c r="B40" s="58">
        <v>31443871</v>
      </c>
      <c r="C40" s="58"/>
      <c r="D40" s="58"/>
      <c r="E40" s="71"/>
      <c r="F40" s="70"/>
      <c r="G40" s="58"/>
      <c r="H40" s="58"/>
      <c r="I40" s="58"/>
      <c r="J40" s="58">
        <v>79815484</v>
      </c>
      <c r="K40" s="58">
        <v>1</v>
      </c>
      <c r="L40" s="58"/>
      <c r="M40" s="49"/>
      <c r="N40" s="49"/>
      <c r="O40" s="49">
        <v>-26.098723489600001</v>
      </c>
      <c r="P40" s="49">
        <v>28.114529445799999</v>
      </c>
      <c r="Q40" s="49">
        <v>-26.098683808000001</v>
      </c>
      <c r="R40" s="49">
        <v>28.114336865999999</v>
      </c>
      <c r="S40" s="49">
        <v>-26.098620808</v>
      </c>
      <c r="T40" s="49">
        <v>28.114468865999999</v>
      </c>
      <c r="U40" s="49">
        <v>-26.098695807999999</v>
      </c>
      <c r="V40" s="49">
        <v>28.114291865999999</v>
      </c>
      <c r="W40" s="49">
        <v>-26.098701807999998</v>
      </c>
      <c r="X40" s="49">
        <v>28.114372866</v>
      </c>
      <c r="Y40" s="29">
        <f t="shared" si="22"/>
        <v>21.76462880256458</v>
      </c>
      <c r="Z40" s="29">
        <f t="shared" si="23"/>
        <v>15.925378547890556</v>
      </c>
      <c r="AA40" s="29">
        <f t="shared" si="0"/>
        <v>5.1405513382538626</v>
      </c>
      <c r="AB40" s="29">
        <f t="shared" si="1"/>
        <v>4.3742410798690567</v>
      </c>
      <c r="AC40" s="29">
        <f t="shared" si="2"/>
        <v>21.011178289064738</v>
      </c>
      <c r="AD40" s="29">
        <f t="shared" si="3"/>
        <v>13.306190425468101</v>
      </c>
      <c r="AE40" s="29">
        <f t="shared" si="4"/>
        <v>9.0258458278518194</v>
      </c>
      <c r="AF40" s="30" t="str">
        <f t="shared" si="29"/>
        <v>Correct</v>
      </c>
      <c r="AG40" s="30" t="str">
        <f t="shared" si="30"/>
        <v>Correct</v>
      </c>
      <c r="AH40" s="30" t="str">
        <f t="shared" si="31"/>
        <v>Correct</v>
      </c>
      <c r="AI40" s="30" t="str">
        <f t="shared" si="32"/>
        <v>Correct</v>
      </c>
      <c r="AJ40" s="30" t="str">
        <f t="shared" si="33"/>
        <v>Correct</v>
      </c>
      <c r="AK40" s="30" t="str">
        <f t="shared" si="34"/>
        <v>Correct</v>
      </c>
      <c r="AL40" s="30" t="str">
        <f t="shared" si="35"/>
        <v>Correct</v>
      </c>
      <c r="AM40" s="31">
        <f t="shared" si="36"/>
        <v>7</v>
      </c>
      <c r="AN40" s="32">
        <f t="shared" si="37"/>
        <v>1</v>
      </c>
      <c r="AO40" s="33"/>
      <c r="AP40" s="39">
        <f t="shared" si="6"/>
        <v>3</v>
      </c>
      <c r="AQ40" s="39">
        <f t="shared" si="7"/>
        <v>3</v>
      </c>
      <c r="AR40" s="39">
        <f t="shared" si="8"/>
        <v>3</v>
      </c>
      <c r="AS40" s="39">
        <f t="shared" si="9"/>
        <v>3</v>
      </c>
      <c r="AT40" s="39">
        <f t="shared" si="38"/>
        <v>3</v>
      </c>
      <c r="AU40" s="39">
        <f t="shared" si="39"/>
        <v>1</v>
      </c>
      <c r="AV40" s="39">
        <f t="shared" si="40"/>
        <v>2</v>
      </c>
      <c r="AW40" s="39">
        <f t="shared" si="41"/>
        <v>3</v>
      </c>
      <c r="AX40" s="39">
        <f t="shared" si="42"/>
        <v>4</v>
      </c>
      <c r="AY40" s="40">
        <f t="shared" si="15"/>
        <v>4.3742410798690567</v>
      </c>
      <c r="AZ40" s="40">
        <f t="shared" si="16"/>
        <v>13.306190425468101</v>
      </c>
      <c r="BA40" s="40">
        <f t="shared" si="17"/>
        <v>5.1405513382538626</v>
      </c>
      <c r="BB40" s="40">
        <f t="shared" si="18"/>
        <v>4.3742410798690567</v>
      </c>
      <c r="BC40" s="39" t="str">
        <f t="shared" ca="1" si="43"/>
        <v>Dooblo 1</v>
      </c>
      <c r="BD40" s="51">
        <f t="shared" si="20"/>
        <v>31443871</v>
      </c>
      <c r="BE40" s="51">
        <f t="shared" ca="1" si="26"/>
        <v>28.114336865999999</v>
      </c>
      <c r="BF40" s="51">
        <f t="shared" ca="1" si="21"/>
        <v>-26.098683808000001</v>
      </c>
      <c r="BG40" s="33"/>
      <c r="BH40" s="33"/>
      <c r="BI40" s="33"/>
    </row>
    <row r="41" spans="1:61" x14ac:dyDescent="0.3">
      <c r="A41" s="47"/>
      <c r="B41" s="58">
        <v>31443960</v>
      </c>
      <c r="C41" s="58"/>
      <c r="D41" s="58"/>
      <c r="E41" s="71"/>
      <c r="F41" s="70"/>
      <c r="G41" s="58"/>
      <c r="H41" s="58"/>
      <c r="I41" s="58"/>
      <c r="J41" s="58">
        <v>79815484</v>
      </c>
      <c r="K41" s="58">
        <v>1</v>
      </c>
      <c r="L41" s="58"/>
      <c r="M41" s="49"/>
      <c r="N41" s="49"/>
      <c r="O41" s="49">
        <v>-26.098723489600001</v>
      </c>
      <c r="P41" s="49">
        <v>28.114529445799999</v>
      </c>
      <c r="Q41" s="49">
        <v>-26.098513246</v>
      </c>
      <c r="R41" s="49">
        <v>28.114760130000001</v>
      </c>
      <c r="S41" s="49">
        <v>-26.098378245999999</v>
      </c>
      <c r="T41" s="49">
        <v>28.114834130000002</v>
      </c>
      <c r="U41" s="49">
        <v>-26.098302245999999</v>
      </c>
      <c r="V41" s="49">
        <v>28.11487413</v>
      </c>
      <c r="W41" s="49">
        <v>-26.098476246000001</v>
      </c>
      <c r="X41" s="49">
        <v>28.11500813</v>
      </c>
      <c r="Y41" s="29">
        <f t="shared" si="22"/>
        <v>32.910933722977376</v>
      </c>
      <c r="Z41" s="29">
        <f t="shared" si="23"/>
        <v>15.58847999616142</v>
      </c>
      <c r="AA41" s="29">
        <f t="shared" si="0"/>
        <v>24.267438041130074</v>
      </c>
      <c r="AB41" s="29">
        <f t="shared" si="1"/>
        <v>27.813936150516305</v>
      </c>
      <c r="AC41" s="29">
        <f t="shared" si="2"/>
        <v>8.679184112501126</v>
      </c>
      <c r="AD41" s="29">
        <f t="shared" si="3"/>
        <v>21.603360926387928</v>
      </c>
      <c r="AE41" s="29">
        <f t="shared" si="4"/>
        <v>22.654355072511123</v>
      </c>
      <c r="AF41" s="30" t="str">
        <f t="shared" si="29"/>
        <v>Correct</v>
      </c>
      <c r="AG41" s="30" t="str">
        <f t="shared" si="30"/>
        <v>Correct</v>
      </c>
      <c r="AH41" s="30" t="str">
        <f t="shared" si="31"/>
        <v>Correct</v>
      </c>
      <c r="AI41" s="30" t="str">
        <f t="shared" si="32"/>
        <v>Correct</v>
      </c>
      <c r="AJ41" s="30" t="str">
        <f t="shared" si="33"/>
        <v>Correct</v>
      </c>
      <c r="AK41" s="30" t="str">
        <f t="shared" si="34"/>
        <v>Correct</v>
      </c>
      <c r="AL41" s="30" t="str">
        <f t="shared" si="35"/>
        <v>Correct</v>
      </c>
      <c r="AM41" s="31">
        <f t="shared" si="36"/>
        <v>7</v>
      </c>
      <c r="AN41" s="32">
        <f t="shared" si="37"/>
        <v>1</v>
      </c>
      <c r="AO41" s="33"/>
      <c r="AP41" s="39">
        <f t="shared" si="6"/>
        <v>3</v>
      </c>
      <c r="AQ41" s="39">
        <f t="shared" si="7"/>
        <v>3</v>
      </c>
      <c r="AR41" s="39">
        <f t="shared" si="8"/>
        <v>3</v>
      </c>
      <c r="AS41" s="39">
        <f t="shared" si="9"/>
        <v>3</v>
      </c>
      <c r="AT41" s="39">
        <f t="shared" si="38"/>
        <v>3</v>
      </c>
      <c r="AU41" s="39">
        <f t="shared" si="39"/>
        <v>1</v>
      </c>
      <c r="AV41" s="39">
        <f t="shared" si="40"/>
        <v>2</v>
      </c>
      <c r="AW41" s="39">
        <f t="shared" si="41"/>
        <v>3</v>
      </c>
      <c r="AX41" s="39">
        <f t="shared" si="42"/>
        <v>4</v>
      </c>
      <c r="AY41" s="40">
        <f t="shared" si="15"/>
        <v>15.58847999616142</v>
      </c>
      <c r="AZ41" s="40">
        <f t="shared" si="16"/>
        <v>8.679184112501126</v>
      </c>
      <c r="BA41" s="40">
        <f t="shared" si="17"/>
        <v>8.679184112501126</v>
      </c>
      <c r="BB41" s="40">
        <f t="shared" si="18"/>
        <v>21.603360926387928</v>
      </c>
      <c r="BC41" s="39" t="str">
        <f t="shared" ca="1" si="43"/>
        <v>Dooblo 2</v>
      </c>
      <c r="BD41" s="51">
        <f t="shared" si="20"/>
        <v>31443960</v>
      </c>
      <c r="BE41" s="51">
        <f t="shared" ca="1" si="26"/>
        <v>28.114834130000002</v>
      </c>
      <c r="BF41" s="51">
        <f t="shared" ca="1" si="21"/>
        <v>-26.098378245999999</v>
      </c>
      <c r="BG41" s="33"/>
      <c r="BH41" s="33"/>
      <c r="BI41" s="33"/>
    </row>
    <row r="42" spans="1:61" x14ac:dyDescent="0.3">
      <c r="A42" s="47"/>
      <c r="B42" s="58">
        <v>31444043</v>
      </c>
      <c r="C42" s="58"/>
      <c r="D42" s="58"/>
      <c r="E42" s="71"/>
      <c r="F42" s="70"/>
      <c r="G42" s="58"/>
      <c r="H42" s="58"/>
      <c r="I42" s="58"/>
      <c r="J42" s="58">
        <v>79815576</v>
      </c>
      <c r="K42" s="58">
        <v>5</v>
      </c>
      <c r="L42" s="58"/>
      <c r="M42" s="49"/>
      <c r="N42" s="49"/>
      <c r="O42" s="49">
        <v>-26.092344835700001</v>
      </c>
      <c r="P42" s="49">
        <v>28.115688136799999</v>
      </c>
      <c r="Q42" s="49">
        <v>-26.099402409</v>
      </c>
      <c r="R42" s="49">
        <v>28.113882884999999</v>
      </c>
      <c r="S42" s="49">
        <v>-26.090202409</v>
      </c>
      <c r="T42" s="49">
        <v>28.118564884999998</v>
      </c>
      <c r="U42" s="49">
        <v>-26.086701409</v>
      </c>
      <c r="V42" s="49">
        <v>28.112705884999997</v>
      </c>
      <c r="W42" s="49">
        <v>-26.093756409000001</v>
      </c>
      <c r="X42" s="49">
        <v>28.114694884999995</v>
      </c>
      <c r="Y42" s="29">
        <f t="shared" si="22"/>
        <v>720.68793860207904</v>
      </c>
      <c r="Z42" s="29">
        <f t="shared" si="23"/>
        <v>1041.6990572861998</v>
      </c>
      <c r="AA42" s="29">
        <f t="shared" si="0"/>
        <v>1252.5181621072409</v>
      </c>
      <c r="AB42" s="29">
        <f t="shared" si="1"/>
        <v>561.04425434169912</v>
      </c>
      <c r="AC42" s="29">
        <f t="shared" si="2"/>
        <v>736.43334308059832</v>
      </c>
      <c r="AD42" s="29">
        <f t="shared" si="3"/>
        <v>553.77499150167273</v>
      </c>
      <c r="AE42" s="29">
        <f t="shared" si="4"/>
        <v>726.41017352782455</v>
      </c>
      <c r="AF42" s="30" t="str">
        <f t="shared" si="29"/>
        <v/>
      </c>
      <c r="AG42" s="30" t="str">
        <f t="shared" si="30"/>
        <v/>
      </c>
      <c r="AH42" s="30" t="str">
        <f t="shared" si="31"/>
        <v/>
      </c>
      <c r="AI42" s="30" t="str">
        <f t="shared" si="32"/>
        <v/>
      </c>
      <c r="AJ42" s="30" t="str">
        <f t="shared" si="33"/>
        <v/>
      </c>
      <c r="AK42" s="30" t="str">
        <f t="shared" si="34"/>
        <v/>
      </c>
      <c r="AL42" s="30" t="str">
        <f t="shared" si="35"/>
        <v/>
      </c>
      <c r="AM42" s="31">
        <f t="shared" si="36"/>
        <v>0</v>
      </c>
      <c r="AN42" s="32">
        <f t="shared" si="37"/>
        <v>0</v>
      </c>
      <c r="AO42" s="33"/>
      <c r="AP42" s="39">
        <f t="shared" si="6"/>
        <v>0</v>
      </c>
      <c r="AQ42" s="39">
        <f t="shared" si="7"/>
        <v>0</v>
      </c>
      <c r="AR42" s="39">
        <f t="shared" si="8"/>
        <v>0</v>
      </c>
      <c r="AS42" s="39">
        <f t="shared" si="9"/>
        <v>0</v>
      </c>
      <c r="AT42" s="39">
        <f t="shared" si="38"/>
        <v>0</v>
      </c>
      <c r="AU42" s="39">
        <f t="shared" si="39"/>
        <v>1</v>
      </c>
      <c r="AV42" s="39">
        <f t="shared" si="40"/>
        <v>2</v>
      </c>
      <c r="AW42" s="39">
        <f t="shared" si="41"/>
        <v>3</v>
      </c>
      <c r="AX42" s="39">
        <f t="shared" si="42"/>
        <v>4</v>
      </c>
      <c r="AY42" s="40">
        <f t="shared" si="15"/>
        <v>561.04425434169912</v>
      </c>
      <c r="AZ42" s="40">
        <f t="shared" si="16"/>
        <v>553.77499150167273</v>
      </c>
      <c r="BA42" s="40">
        <f t="shared" si="17"/>
        <v>726.41017352782455</v>
      </c>
      <c r="BB42" s="40">
        <f t="shared" si="18"/>
        <v>553.77499150167273</v>
      </c>
      <c r="BC42" s="39" t="str">
        <f t="shared" ca="1" si="43"/>
        <v>Dooblo 2</v>
      </c>
      <c r="BD42" s="51">
        <f t="shared" si="20"/>
        <v>31444043</v>
      </c>
      <c r="BE42" s="51">
        <f t="shared" ca="1" si="26"/>
        <v>28.118564884999998</v>
      </c>
      <c r="BF42" s="51">
        <f t="shared" ca="1" si="21"/>
        <v>-26.090202409</v>
      </c>
      <c r="BG42" s="33"/>
      <c r="BH42" s="33"/>
      <c r="BI42" s="33"/>
    </row>
    <row r="43" spans="1:61" x14ac:dyDescent="0.3">
      <c r="A43" s="47"/>
      <c r="B43" s="58">
        <v>31444139</v>
      </c>
      <c r="C43" s="58"/>
      <c r="D43" s="58"/>
      <c r="E43" s="71"/>
      <c r="F43" s="70"/>
      <c r="G43" s="58"/>
      <c r="H43" s="58"/>
      <c r="I43" s="58"/>
      <c r="J43" s="58">
        <v>79815567</v>
      </c>
      <c r="K43" s="58" t="s">
        <v>63</v>
      </c>
      <c r="L43" s="58"/>
      <c r="M43" s="49"/>
      <c r="N43" s="49"/>
      <c r="O43" s="49">
        <v>-26.096952958300001</v>
      </c>
      <c r="P43" s="49">
        <v>28.112147762199999</v>
      </c>
      <c r="Q43" s="49">
        <v>-26.097249924</v>
      </c>
      <c r="R43" s="49">
        <v>28.112227962999999</v>
      </c>
      <c r="S43" s="49">
        <v>-26.097362923999999</v>
      </c>
      <c r="T43" s="49">
        <v>28.112272962999999</v>
      </c>
      <c r="U43" s="49">
        <v>-26.097410923999998</v>
      </c>
      <c r="V43" s="49">
        <v>28.112272962999999</v>
      </c>
      <c r="W43" s="49">
        <v>-26.097499923999997</v>
      </c>
      <c r="X43" s="49">
        <v>28.112472962999998</v>
      </c>
      <c r="Y43" s="29">
        <f t="shared" si="22"/>
        <v>30.460327290838364</v>
      </c>
      <c r="Z43" s="29">
        <f t="shared" si="23"/>
        <v>12.160244490848404</v>
      </c>
      <c r="AA43" s="29">
        <f t="shared" si="0"/>
        <v>16.564509277094963</v>
      </c>
      <c r="AB43" s="29">
        <f t="shared" si="1"/>
        <v>36.651910865978408</v>
      </c>
      <c r="AC43" s="29">
        <f t="shared" si="2"/>
        <v>4.7086376544163144</v>
      </c>
      <c r="AD43" s="29">
        <f t="shared" si="3"/>
        <v>25.982977656074713</v>
      </c>
      <c r="AE43" s="29">
        <f t="shared" si="4"/>
        <v>23.890708700296635</v>
      </c>
      <c r="AF43" s="30" t="str">
        <f t="shared" si="29"/>
        <v>Correct</v>
      </c>
      <c r="AG43" s="30" t="str">
        <f t="shared" si="30"/>
        <v>Correct</v>
      </c>
      <c r="AH43" s="30" t="str">
        <f t="shared" si="31"/>
        <v>Correct</v>
      </c>
      <c r="AI43" s="30" t="str">
        <f t="shared" si="32"/>
        <v>Correct</v>
      </c>
      <c r="AJ43" s="30" t="str">
        <f t="shared" si="33"/>
        <v>Correct</v>
      </c>
      <c r="AK43" s="30" t="str">
        <f t="shared" si="34"/>
        <v>Correct</v>
      </c>
      <c r="AL43" s="30" t="str">
        <f t="shared" si="35"/>
        <v>Correct</v>
      </c>
      <c r="AM43" s="31">
        <f t="shared" si="36"/>
        <v>7</v>
      </c>
      <c r="AN43" s="32">
        <f t="shared" si="37"/>
        <v>1</v>
      </c>
      <c r="AO43" s="33"/>
      <c r="AP43" s="39">
        <f t="shared" si="6"/>
        <v>3</v>
      </c>
      <c r="AQ43" s="39">
        <f t="shared" si="7"/>
        <v>3</v>
      </c>
      <c r="AR43" s="39">
        <f t="shared" si="8"/>
        <v>3</v>
      </c>
      <c r="AS43" s="39">
        <f t="shared" si="9"/>
        <v>3</v>
      </c>
      <c r="AT43" s="39">
        <f t="shared" si="38"/>
        <v>3</v>
      </c>
      <c r="AU43" s="39">
        <f t="shared" si="39"/>
        <v>1</v>
      </c>
      <c r="AV43" s="39">
        <f t="shared" si="40"/>
        <v>2</v>
      </c>
      <c r="AW43" s="39">
        <f t="shared" si="41"/>
        <v>3</v>
      </c>
      <c r="AX43" s="39">
        <f t="shared" si="42"/>
        <v>4</v>
      </c>
      <c r="AY43" s="40">
        <f t="shared" si="15"/>
        <v>12.160244490848404</v>
      </c>
      <c r="AZ43" s="40">
        <f t="shared" si="16"/>
        <v>4.7086376544163144</v>
      </c>
      <c r="BA43" s="40">
        <f t="shared" si="17"/>
        <v>4.7086376544163144</v>
      </c>
      <c r="BB43" s="40">
        <f t="shared" si="18"/>
        <v>23.890708700296635</v>
      </c>
      <c r="BC43" s="39" t="str">
        <f t="shared" ca="1" si="43"/>
        <v>Dooblo 2</v>
      </c>
      <c r="BD43" s="51">
        <f t="shared" si="20"/>
        <v>31444139</v>
      </c>
      <c r="BE43" s="51">
        <f t="shared" ca="1" si="26"/>
        <v>28.112272962999999</v>
      </c>
      <c r="BF43" s="51">
        <f t="shared" ca="1" si="21"/>
        <v>-26.097362923999999</v>
      </c>
      <c r="BG43" s="33"/>
      <c r="BH43" s="33"/>
      <c r="BI43" s="33"/>
    </row>
    <row r="44" spans="1:61" x14ac:dyDescent="0.3">
      <c r="A44" s="47"/>
      <c r="B44" s="58">
        <v>31444196</v>
      </c>
      <c r="C44" s="58"/>
      <c r="D44" s="58"/>
      <c r="E44" s="71"/>
      <c r="F44" s="70"/>
      <c r="G44" s="58"/>
      <c r="H44" s="58"/>
      <c r="I44" s="58"/>
      <c r="J44" s="58">
        <v>79815567</v>
      </c>
      <c r="K44" s="58" t="s">
        <v>65</v>
      </c>
      <c r="L44" s="58"/>
      <c r="M44" s="49"/>
      <c r="N44" s="49"/>
      <c r="O44" s="49">
        <v>-26.0966416598</v>
      </c>
      <c r="P44" s="49">
        <v>28.111058418799999</v>
      </c>
      <c r="Q44" s="49">
        <v>-26.096665143999999</v>
      </c>
      <c r="R44" s="49">
        <v>28.111182237000001</v>
      </c>
      <c r="S44" s="49">
        <v>-26.096793143999999</v>
      </c>
      <c r="T44" s="49">
        <v>28.111315237000003</v>
      </c>
      <c r="U44" s="49">
        <v>-26.096641143999999</v>
      </c>
      <c r="V44" s="49">
        <v>28.111324237000002</v>
      </c>
      <c r="W44" s="49">
        <v>-26.096528144000001</v>
      </c>
      <c r="X44" s="49">
        <v>28.111367237000003</v>
      </c>
      <c r="Y44" s="29">
        <f t="shared" si="22"/>
        <v>13.959685988309545</v>
      </c>
      <c r="Z44" s="29">
        <f t="shared" si="23"/>
        <v>19.398884677451989</v>
      </c>
      <c r="AA44" s="29">
        <f t="shared" si="0"/>
        <v>15.96438022560176</v>
      </c>
      <c r="AB44" s="29">
        <f t="shared" si="1"/>
        <v>24.570641687257975</v>
      </c>
      <c r="AC44" s="29">
        <f t="shared" si="2"/>
        <v>14.941681941258222</v>
      </c>
      <c r="AD44" s="29">
        <f t="shared" si="3"/>
        <v>26.626093296439279</v>
      </c>
      <c r="AE44" s="29">
        <f t="shared" si="4"/>
        <v>12.070230738447707</v>
      </c>
      <c r="AF44" s="30" t="str">
        <f t="shared" si="29"/>
        <v>Correct</v>
      </c>
      <c r="AG44" s="30" t="str">
        <f t="shared" si="30"/>
        <v>Correct</v>
      </c>
      <c r="AH44" s="30" t="str">
        <f t="shared" si="31"/>
        <v>Correct</v>
      </c>
      <c r="AI44" s="30" t="str">
        <f t="shared" si="32"/>
        <v>Correct</v>
      </c>
      <c r="AJ44" s="30" t="str">
        <f t="shared" si="33"/>
        <v>Correct</v>
      </c>
      <c r="AK44" s="30" t="str">
        <f t="shared" si="34"/>
        <v>Correct</v>
      </c>
      <c r="AL44" s="30" t="str">
        <f t="shared" si="35"/>
        <v>Correct</v>
      </c>
      <c r="AM44" s="31">
        <f t="shared" si="36"/>
        <v>7</v>
      </c>
      <c r="AN44" s="32">
        <f t="shared" si="37"/>
        <v>1</v>
      </c>
      <c r="AO44" s="33"/>
      <c r="AP44" s="39">
        <f t="shared" si="6"/>
        <v>3</v>
      </c>
      <c r="AQ44" s="39">
        <f t="shared" si="7"/>
        <v>3</v>
      </c>
      <c r="AR44" s="39">
        <f t="shared" si="8"/>
        <v>3</v>
      </c>
      <c r="AS44" s="39">
        <f t="shared" si="9"/>
        <v>3</v>
      </c>
      <c r="AT44" s="39">
        <f t="shared" si="38"/>
        <v>3</v>
      </c>
      <c r="AU44" s="39">
        <f t="shared" si="39"/>
        <v>1</v>
      </c>
      <c r="AV44" s="39">
        <f t="shared" si="40"/>
        <v>2</v>
      </c>
      <c r="AW44" s="39">
        <f t="shared" si="41"/>
        <v>3</v>
      </c>
      <c r="AX44" s="39">
        <f t="shared" si="42"/>
        <v>4</v>
      </c>
      <c r="AY44" s="40">
        <f t="shared" si="15"/>
        <v>15.96438022560176</v>
      </c>
      <c r="AZ44" s="40">
        <f t="shared" si="16"/>
        <v>14.941681941258222</v>
      </c>
      <c r="BA44" s="40">
        <f t="shared" si="17"/>
        <v>12.070230738447707</v>
      </c>
      <c r="BB44" s="40">
        <f t="shared" si="18"/>
        <v>12.070230738447707</v>
      </c>
      <c r="BC44" s="39" t="str">
        <f t="shared" ca="1" si="43"/>
        <v>Dooblo 3</v>
      </c>
      <c r="BD44" s="51">
        <f t="shared" si="20"/>
        <v>31444196</v>
      </c>
      <c r="BE44" s="51">
        <f t="shared" ca="1" si="26"/>
        <v>28.111324237000002</v>
      </c>
      <c r="BF44" s="51">
        <f t="shared" ca="1" si="21"/>
        <v>-26.096641143999999</v>
      </c>
      <c r="BG44" s="33"/>
      <c r="BH44" s="33"/>
      <c r="BI44" s="33"/>
    </row>
    <row r="45" spans="1:61" x14ac:dyDescent="0.3">
      <c r="A45" s="47"/>
      <c r="B45" s="58">
        <v>31444251</v>
      </c>
      <c r="C45" s="58"/>
      <c r="D45" s="58"/>
      <c r="E45" s="71"/>
      <c r="F45" s="70"/>
      <c r="G45" s="58"/>
      <c r="H45" s="58"/>
      <c r="I45" s="58"/>
      <c r="J45" s="58">
        <v>79813925</v>
      </c>
      <c r="K45" s="58">
        <v>4</v>
      </c>
      <c r="L45" s="58"/>
      <c r="M45" s="49"/>
      <c r="N45" s="49"/>
      <c r="O45" s="49">
        <v>-26.198256725099998</v>
      </c>
      <c r="P45" s="49">
        <v>28.049709366799998</v>
      </c>
      <c r="Q45" s="49">
        <v>-26.198548453000001</v>
      </c>
      <c r="R45" s="49">
        <v>28.050117981</v>
      </c>
      <c r="S45" s="49">
        <v>-26.198630453</v>
      </c>
      <c r="T45" s="49">
        <v>28.049944980999999</v>
      </c>
      <c r="U45" s="49">
        <v>-26.198766453000001</v>
      </c>
      <c r="V45" s="49">
        <v>28.049930980999999</v>
      </c>
      <c r="W45" s="49">
        <v>-26.198882453</v>
      </c>
      <c r="X45" s="49">
        <v>28.050104981</v>
      </c>
      <c r="Y45" s="63">
        <f t="shared" si="22"/>
        <v>53.702926986447963</v>
      </c>
      <c r="Z45" s="63">
        <f t="shared" si="23"/>
        <v>20.851863397010504</v>
      </c>
      <c r="AA45" s="63">
        <f t="shared" si="0"/>
        <v>29.833407944467982</v>
      </c>
      <c r="AB45" s="63">
        <f t="shared" si="1"/>
        <v>32.808628075984728</v>
      </c>
      <c r="AC45" s="63">
        <f t="shared" si="2"/>
        <v>13.436615003028285</v>
      </c>
      <c r="AD45" s="63">
        <f t="shared" si="3"/>
        <v>30.464469380506067</v>
      </c>
      <c r="AE45" s="63">
        <f t="shared" si="4"/>
        <v>22.448534732779414</v>
      </c>
      <c r="AF45" s="64" t="str">
        <f t="shared" si="29"/>
        <v>Correct</v>
      </c>
      <c r="AG45" s="64" t="str">
        <f t="shared" si="30"/>
        <v>Correct</v>
      </c>
      <c r="AH45" s="64" t="str">
        <f t="shared" si="31"/>
        <v>Correct</v>
      </c>
      <c r="AI45" s="64" t="str">
        <f t="shared" si="32"/>
        <v>Correct</v>
      </c>
      <c r="AJ45" s="64" t="str">
        <f t="shared" si="33"/>
        <v>Correct</v>
      </c>
      <c r="AK45" s="64" t="str">
        <f t="shared" si="34"/>
        <v>Correct</v>
      </c>
      <c r="AL45" s="64" t="str">
        <f t="shared" si="35"/>
        <v>Correct</v>
      </c>
      <c r="AM45" s="65">
        <f t="shared" si="36"/>
        <v>7</v>
      </c>
      <c r="AN45" s="66">
        <f t="shared" si="37"/>
        <v>1</v>
      </c>
      <c r="AO45" s="78"/>
      <c r="AP45" s="67">
        <f t="shared" si="6"/>
        <v>3</v>
      </c>
      <c r="AQ45" s="67">
        <f t="shared" si="7"/>
        <v>3</v>
      </c>
      <c r="AR45" s="67">
        <f t="shared" si="8"/>
        <v>3</v>
      </c>
      <c r="AS45" s="67">
        <f t="shared" si="9"/>
        <v>3</v>
      </c>
      <c r="AT45" s="67">
        <f t="shared" si="38"/>
        <v>3</v>
      </c>
      <c r="AU45" s="67">
        <f t="shared" si="39"/>
        <v>1</v>
      </c>
      <c r="AV45" s="67">
        <f t="shared" si="40"/>
        <v>2</v>
      </c>
      <c r="AW45" s="67">
        <f t="shared" si="41"/>
        <v>3</v>
      </c>
      <c r="AX45" s="67">
        <f t="shared" si="42"/>
        <v>4</v>
      </c>
      <c r="AY45" s="68">
        <f t="shared" si="15"/>
        <v>20.851863397010504</v>
      </c>
      <c r="AZ45" s="68">
        <f t="shared" si="16"/>
        <v>13.436615003028285</v>
      </c>
      <c r="BA45" s="68">
        <f t="shared" si="17"/>
        <v>13.436615003028285</v>
      </c>
      <c r="BB45" s="68">
        <f t="shared" si="18"/>
        <v>22.448534732779414</v>
      </c>
      <c r="BC45" s="67" t="str">
        <f t="shared" ca="1" si="43"/>
        <v>Dooblo 2</v>
      </c>
      <c r="BD45" s="67">
        <f t="shared" si="20"/>
        <v>31444251</v>
      </c>
      <c r="BE45" s="67">
        <f t="shared" ca="1" si="26"/>
        <v>28.049944980999999</v>
      </c>
      <c r="BF45" s="67">
        <f t="shared" ca="1" si="21"/>
        <v>-26.198630453</v>
      </c>
      <c r="BG45" s="33"/>
      <c r="BH45" s="33"/>
      <c r="BI45" s="33"/>
    </row>
    <row r="46" spans="1:61" x14ac:dyDescent="0.3">
      <c r="A46" s="47"/>
      <c r="B46" s="58">
        <v>31444307</v>
      </c>
      <c r="C46" s="58"/>
      <c r="D46" s="58"/>
      <c r="E46" s="71"/>
      <c r="F46" s="70"/>
      <c r="G46" s="58"/>
      <c r="H46" s="58"/>
      <c r="I46" s="58"/>
      <c r="J46" s="58">
        <v>79914733</v>
      </c>
      <c r="K46" s="58" t="s">
        <v>64</v>
      </c>
      <c r="L46" s="58"/>
      <c r="M46" s="49"/>
      <c r="N46" s="49"/>
      <c r="O46" s="49">
        <v>-25.481656214600001</v>
      </c>
      <c r="P46" s="49">
        <v>28.118457786099999</v>
      </c>
      <c r="Q46" s="49">
        <v>-25.481818991000001</v>
      </c>
      <c r="R46" s="49">
        <v>28.118577868999999</v>
      </c>
      <c r="S46" s="49">
        <v>-25.481830991000002</v>
      </c>
      <c r="T46" s="49">
        <v>28.118401868999999</v>
      </c>
      <c r="U46" s="49">
        <v>-25.481837991000003</v>
      </c>
      <c r="V46" s="49">
        <v>28.118451869000001</v>
      </c>
      <c r="W46" s="49">
        <v>-25.481944991000002</v>
      </c>
      <c r="X46" s="49">
        <v>28.118524869000002</v>
      </c>
      <c r="Y46" s="29">
        <f t="shared" si="22"/>
        <v>20.811627589046864</v>
      </c>
      <c r="Z46" s="29">
        <f t="shared" si="23"/>
        <v>19.605920421764679</v>
      </c>
      <c r="AA46" s="29">
        <f t="shared" si="0"/>
        <v>14.133886049157995</v>
      </c>
      <c r="AB46" s="29">
        <f t="shared" si="1"/>
        <v>13.690117643080812</v>
      </c>
      <c r="AC46" s="29">
        <f t="shared" si="2"/>
        <v>5.6019870581534015</v>
      </c>
      <c r="AD46" s="29">
        <f t="shared" si="3"/>
        <v>17.66510964375567</v>
      </c>
      <c r="AE46" s="29">
        <f t="shared" si="4"/>
        <v>13.266846996118575</v>
      </c>
      <c r="AF46" s="30" t="str">
        <f t="shared" si="29"/>
        <v>Correct</v>
      </c>
      <c r="AG46" s="30" t="str">
        <f t="shared" si="30"/>
        <v>Correct</v>
      </c>
      <c r="AH46" s="30" t="str">
        <f t="shared" si="31"/>
        <v>Correct</v>
      </c>
      <c r="AI46" s="30" t="str">
        <f t="shared" si="32"/>
        <v>Correct</v>
      </c>
      <c r="AJ46" s="30" t="str">
        <f t="shared" si="33"/>
        <v>Correct</v>
      </c>
      <c r="AK46" s="30" t="str">
        <f t="shared" si="34"/>
        <v>Correct</v>
      </c>
      <c r="AL46" s="30" t="str">
        <f t="shared" si="35"/>
        <v>Correct</v>
      </c>
      <c r="AM46" s="31">
        <f t="shared" si="36"/>
        <v>7</v>
      </c>
      <c r="AN46" s="32">
        <f t="shared" si="37"/>
        <v>1</v>
      </c>
      <c r="AO46" s="78"/>
      <c r="AP46" s="51">
        <f t="shared" si="6"/>
        <v>3</v>
      </c>
      <c r="AQ46" s="51">
        <f t="shared" si="7"/>
        <v>3</v>
      </c>
      <c r="AR46" s="51">
        <f t="shared" si="8"/>
        <v>3</v>
      </c>
      <c r="AS46" s="51">
        <f t="shared" si="9"/>
        <v>3</v>
      </c>
      <c r="AT46" s="51">
        <f t="shared" si="38"/>
        <v>3</v>
      </c>
      <c r="AU46" s="51">
        <f t="shared" si="39"/>
        <v>1</v>
      </c>
      <c r="AV46" s="51">
        <f t="shared" si="40"/>
        <v>2</v>
      </c>
      <c r="AW46" s="51">
        <f t="shared" si="41"/>
        <v>3</v>
      </c>
      <c r="AX46" s="51">
        <f t="shared" si="42"/>
        <v>4</v>
      </c>
      <c r="AY46" s="40">
        <f t="shared" si="15"/>
        <v>13.690117643080812</v>
      </c>
      <c r="AZ46" s="40">
        <f t="shared" si="16"/>
        <v>5.6019870581534015</v>
      </c>
      <c r="BA46" s="40">
        <f t="shared" si="17"/>
        <v>5.6019870581534015</v>
      </c>
      <c r="BB46" s="40">
        <f t="shared" si="18"/>
        <v>13.266846996118575</v>
      </c>
      <c r="BC46" s="51" t="str">
        <f t="shared" ca="1" si="43"/>
        <v>Dooblo 2</v>
      </c>
      <c r="BD46" s="51">
        <f t="shared" si="20"/>
        <v>31444307</v>
      </c>
      <c r="BE46" s="51">
        <f t="shared" ca="1" si="26"/>
        <v>28.118401868999999</v>
      </c>
      <c r="BF46" s="51">
        <f t="shared" ca="1" si="21"/>
        <v>-25.481830991000002</v>
      </c>
      <c r="BG46" s="33"/>
      <c r="BH46" s="33"/>
      <c r="BI46" s="33"/>
    </row>
    <row r="47" spans="1:61" x14ac:dyDescent="0.3">
      <c r="B47" s="58">
        <v>23462653</v>
      </c>
      <c r="C47" s="58"/>
      <c r="D47" s="58"/>
      <c r="E47" s="71"/>
      <c r="F47" s="70"/>
      <c r="G47" s="58"/>
      <c r="H47" s="58"/>
      <c r="I47" s="58"/>
      <c r="J47" s="58">
        <v>79911663</v>
      </c>
      <c r="K47" s="58">
        <v>2</v>
      </c>
      <c r="L47" s="58"/>
      <c r="M47" s="49"/>
      <c r="N47" s="49"/>
      <c r="O47" s="49">
        <v>-25.704672926600001</v>
      </c>
      <c r="P47" s="49">
        <v>28.384967797800002</v>
      </c>
      <c r="Q47" s="49">
        <v>-25.705407999999998</v>
      </c>
      <c r="R47" s="49">
        <v>28.384062</v>
      </c>
      <c r="S47" s="49">
        <v>-25.705407999999998</v>
      </c>
      <c r="T47" s="49">
        <v>28.384062</v>
      </c>
      <c r="U47" s="49">
        <v>-25.705407999999998</v>
      </c>
      <c r="V47" s="49">
        <v>28.384062</v>
      </c>
      <c r="W47" s="49">
        <v>-25.705437</v>
      </c>
      <c r="X47" s="49">
        <v>28.384167000000001</v>
      </c>
      <c r="Y47" s="29">
        <f t="shared" ref="Y47:Y80" si="44">IFERROR(IF($P47="","",IF(Q47="","",(6371*ACOS(COS(RADIANS(90-P47)) *COS(RADIANS(90-R47)) +SIN(RADIANS(90-P47)) *SIN(RADIANS(90-R47)) *COS(RADIANS(O47-Q47))))*1000)),0)</f>
        <v>123.75605371615572</v>
      </c>
      <c r="Z47" s="29">
        <f t="shared" ref="Z47:Z80" si="45">IFERROR(IF($Q47="","",IF(S47="","",(6371*ACOS(COS(RADIANS(90-$R47)) *COS(RADIANS(90-T47)) +SIN(RADIANS(90-$R47)) *SIN(RADIANS(90-T47)) *COS(RADIANS($Q47-S47))))*1000)),0)</f>
        <v>0</v>
      </c>
      <c r="AA47" s="29">
        <f t="shared" ref="AA47:AA80" si="46">IFERROR(IF($Q47="","",IF(U47="","",(6371*ACOS(COS(RADIANS(90-$R47)) *COS(RADIANS(90-V47)) +SIN(RADIANS(90-$R47)) *SIN(RADIANS(90-V47)) *COS(RADIANS($Q47-U47))))*1000)),0)</f>
        <v>0</v>
      </c>
      <c r="AB47" s="29">
        <f t="shared" ref="AB47:AB80" si="47">IFERROR(IF($Q47="","",IF(W47="","",(6371*ACOS(COS(RADIANS(90-$R47)) *COS(RADIANS(90-X47)) +SIN(RADIANS(90-$R47)) *SIN(RADIANS(90-X47)) *COS(RADIANS($Q47-W47))))*1000)),0)</f>
        <v>12.015223742561698</v>
      </c>
      <c r="AC47" s="29">
        <f t="shared" ref="AC47:AC80" si="48">IFERROR(IF($S47="","",IF(U47="","",(6371*ACOS(COS(RADIANS(90-$T47)) *COS(RADIANS(90-V47)) +SIN(RADIANS(90-$T47)) *SIN(RADIANS(90-V47)) *COS(RADIANS($S47-U47))))*1000)),0)</f>
        <v>0</v>
      </c>
      <c r="AD47" s="29">
        <f t="shared" ref="AD47:AD80" si="49">IFERROR(IF($S47="","",IF(W47="","",(6371*ACOS(COS(RADIANS(90-$T47)) *COS(RADIANS(90-X47)) +SIN(RADIANS(90-$T47)) *SIN(RADIANS(90-X47)) *COS(RADIANS($S47-W47))))*1000)),0)</f>
        <v>12.015223742561698</v>
      </c>
      <c r="AE47" s="29">
        <f t="shared" ref="AE47:AE80" si="50">IFERROR(IF($U47="","",IF(W47="","",(6371*ACOS(COS(RADIANS(90-$V47)) *COS(RADIANS(90-X47)) +SIN(RADIANS(90-$V47)) *SIN(RADIANS(90-X47)) *COS(RADIANS($U47-W47))))*1000)),0)</f>
        <v>12.015223742561698</v>
      </c>
      <c r="AF47" s="30" t="str">
        <f t="shared" ref="AF47:AF80" si="51">IF(Y47&lt;100,"Correct","")</f>
        <v/>
      </c>
      <c r="AG47" s="30" t="str">
        <f t="shared" ref="AG47:AG80" si="52">IF(Z47&lt;100,"Correct","")</f>
        <v>Correct</v>
      </c>
      <c r="AH47" s="30" t="str">
        <f t="shared" ref="AH47:AH80" si="53">IF(AA47&lt;100,"Correct","")</f>
        <v>Correct</v>
      </c>
      <c r="AI47" s="30" t="str">
        <f t="shared" ref="AI47:AI80" si="54">IF(AB47&lt;100,"Correct","")</f>
        <v>Correct</v>
      </c>
      <c r="AJ47" s="30" t="str">
        <f t="shared" ref="AJ47:AJ80" si="55">IF(AC47&lt;100,"Correct","")</f>
        <v>Correct</v>
      </c>
      <c r="AK47" s="30" t="str">
        <f t="shared" ref="AK47:AK80" si="56">IF(AD47&lt;100,"Correct","")</f>
        <v>Correct</v>
      </c>
      <c r="AL47" s="30" t="str">
        <f t="shared" ref="AL47:AL80" si="57">IF(AE47&lt;100,"Correct","")</f>
        <v>Correct</v>
      </c>
      <c r="AM47" s="31">
        <f t="shared" ref="AM47:AM80" si="58">COUNTIF(AF47:AL47,"Correct")</f>
        <v>6</v>
      </c>
      <c r="AN47" s="32">
        <f t="shared" ref="AN47:AN80" si="59">AM47/7</f>
        <v>0.8571428571428571</v>
      </c>
      <c r="AO47" s="78"/>
      <c r="AP47" s="51">
        <f t="shared" ref="AP47:AP80" si="60">SUM(IF(AG47="Correct",1,0),IF(AH47="Correct",1,0),IF(AI47="Correct",1,0))</f>
        <v>3</v>
      </c>
      <c r="AQ47" s="51">
        <f t="shared" ref="AQ47:AQ80" si="61">SUM(IF(AG47="Correct",1,0),IF(AK47="Correct",1,0),IF(AJ47="Correct",1,0))</f>
        <v>3</v>
      </c>
      <c r="AR47" s="51">
        <f t="shared" ref="AR47:AR80" si="62">SUM(IF(AH47="Correct",1,0),IF(AJ47="Correct",1,0),IF(AL47="Correct",1,0))</f>
        <v>3</v>
      </c>
      <c r="AS47" s="51">
        <f t="shared" ref="AS47:AS80" si="63">SUM(IF(AI47="Correct",1,0),IF(AK47="Correct",1,0),IF(AL47="Correct",1,0))</f>
        <v>3</v>
      </c>
      <c r="AT47" s="51">
        <f t="shared" ref="AT47:AT80" si="64">MAX(AP47:AS47)</f>
        <v>3</v>
      </c>
      <c r="AU47" s="51">
        <f t="shared" ref="AU47:AU80" si="65">IF(AND(OR(AP47=AQ47,AP47=AR47,AP47=AS47,AP47=AT47),AP47=AT47),1,0)</f>
        <v>1</v>
      </c>
      <c r="AV47" s="51">
        <f t="shared" ref="AV47:AV80" si="66">IF(AND(OR(AP47=AQ47,AQ47=AR47,AQ47=AS47,AQ47=AT47),AQ47=AT47),2,0)</f>
        <v>2</v>
      </c>
      <c r="AW47" s="51">
        <f t="shared" ref="AW47:AW80" si="67">IF(AND(OR(AR47=AP47,AR47=AQ47,AR47=AS47,AR47=AT47),AR47=AT47),3,0)</f>
        <v>3</v>
      </c>
      <c r="AX47" s="51">
        <f t="shared" ref="AX47:AX80" si="68">IF(AND(OR(AS47=AP47,AS47=AQ47,AS47=AR47,AS47=AT47),AS47=AT47),4,0)</f>
        <v>4</v>
      </c>
      <c r="AY47" s="40">
        <f t="shared" ref="AY47:AY80" si="69">IF(AU47=1,MIN(Z47:AB47),"")</f>
        <v>0</v>
      </c>
      <c r="AZ47" s="40">
        <f t="shared" ref="AZ47:AZ80" si="70">IF(AV47=2,MIN(Z47,AD47,AC47),"")</f>
        <v>0</v>
      </c>
      <c r="BA47" s="40">
        <f t="shared" ref="BA47:BA80" si="71">IF(AW47=3,MIN(AA47,AC47,AE47),"")</f>
        <v>0</v>
      </c>
      <c r="BB47" s="40">
        <f t="shared" ref="BB47:BB80" si="72">IF(AX47=4,MIN(AB47,AD47:AE47),"")</f>
        <v>12.015223742561698</v>
      </c>
      <c r="BC47" s="51" t="str">
        <f t="shared" ref="BC47:BC80" ca="1" si="73">INDIRECT(CELL("address",INDEX($AY$5:$BB$5,MATCH(MIN(AY47:BB47),AY47:BB47,0))))</f>
        <v>Dooblo 1</v>
      </c>
      <c r="BD47" s="51">
        <f t="shared" ref="BD47:BD80" si="74">B47</f>
        <v>23462653</v>
      </c>
      <c r="BE47" s="51">
        <f t="shared" ref="BE47:BE80" ca="1" si="75">IF(BC47="Dooblo 1",R47,IF(BC47="Dooblo 2",T47,IF(BC47="Dooblo 3",V47,IF(BC47="Dooblo 4",X47,"Check"))))</f>
        <v>28.384062</v>
      </c>
      <c r="BF47" s="51">
        <f t="shared" ref="BF47:BF80" ca="1" si="76">IF(BC47="Dooblo 1",Q47,IF(BC47="Dooblo 2",S47,IF(BC47="Dooblo 3",U47,IF(BC47="Dooblo 4",W47,"Check"))))</f>
        <v>-25.705407999999998</v>
      </c>
    </row>
    <row r="48" spans="1:61" x14ac:dyDescent="0.3">
      <c r="B48" s="58">
        <v>23463312</v>
      </c>
      <c r="C48" s="58"/>
      <c r="D48" s="58"/>
      <c r="E48" s="71"/>
      <c r="F48" s="70"/>
      <c r="G48" s="58"/>
      <c r="H48" s="58"/>
      <c r="I48" s="58"/>
      <c r="J48" s="58">
        <v>79911034</v>
      </c>
      <c r="K48" s="58">
        <v>3</v>
      </c>
      <c r="L48" s="58"/>
      <c r="M48" s="49"/>
      <c r="N48" s="49"/>
      <c r="O48" s="49">
        <v>-25.777079334700002</v>
      </c>
      <c r="P48" s="49">
        <v>28.262184112500002</v>
      </c>
      <c r="Q48" s="49">
        <v>-25.777366000000001</v>
      </c>
      <c r="R48" s="49">
        <v>28.261178000000001</v>
      </c>
      <c r="S48" s="49">
        <v>-25.777301000000001</v>
      </c>
      <c r="T48" s="49">
        <v>28.261692</v>
      </c>
      <c r="U48" s="49">
        <v>-25.777301000000001</v>
      </c>
      <c r="V48" s="49">
        <v>28.261692</v>
      </c>
      <c r="W48" s="49">
        <v>-25.777139999999999</v>
      </c>
      <c r="X48" s="49">
        <v>28.261741000000001</v>
      </c>
      <c r="Y48" s="29">
        <f t="shared" si="44"/>
        <v>115.34373037409918</v>
      </c>
      <c r="Z48" s="29">
        <f t="shared" si="45"/>
        <v>57.507678735952751</v>
      </c>
      <c r="AA48" s="29">
        <f t="shared" si="46"/>
        <v>57.507678735952751</v>
      </c>
      <c r="AB48" s="29">
        <f t="shared" si="47"/>
        <v>66.400573406950826</v>
      </c>
      <c r="AC48" s="29">
        <f t="shared" si="48"/>
        <v>0</v>
      </c>
      <c r="AD48" s="29">
        <f t="shared" si="49"/>
        <v>16.682971023739945</v>
      </c>
      <c r="AE48" s="29">
        <f t="shared" si="50"/>
        <v>16.682971023739945</v>
      </c>
      <c r="AF48" s="30" t="str">
        <f t="shared" si="51"/>
        <v/>
      </c>
      <c r="AG48" s="30" t="str">
        <f t="shared" si="52"/>
        <v>Correct</v>
      </c>
      <c r="AH48" s="30" t="str">
        <f t="shared" si="53"/>
        <v>Correct</v>
      </c>
      <c r="AI48" s="30" t="str">
        <f t="shared" si="54"/>
        <v>Correct</v>
      </c>
      <c r="AJ48" s="30" t="str">
        <f t="shared" si="55"/>
        <v>Correct</v>
      </c>
      <c r="AK48" s="30" t="str">
        <f t="shared" si="56"/>
        <v>Correct</v>
      </c>
      <c r="AL48" s="30" t="str">
        <f t="shared" si="57"/>
        <v>Correct</v>
      </c>
      <c r="AM48" s="31">
        <f t="shared" si="58"/>
        <v>6</v>
      </c>
      <c r="AN48" s="32">
        <f t="shared" si="59"/>
        <v>0.8571428571428571</v>
      </c>
      <c r="AO48" s="78"/>
      <c r="AP48" s="51">
        <f t="shared" si="60"/>
        <v>3</v>
      </c>
      <c r="AQ48" s="51">
        <f t="shared" si="61"/>
        <v>3</v>
      </c>
      <c r="AR48" s="51">
        <f t="shared" si="62"/>
        <v>3</v>
      </c>
      <c r="AS48" s="51">
        <f t="shared" si="63"/>
        <v>3</v>
      </c>
      <c r="AT48" s="51">
        <f t="shared" si="64"/>
        <v>3</v>
      </c>
      <c r="AU48" s="51">
        <f t="shared" si="65"/>
        <v>1</v>
      </c>
      <c r="AV48" s="51">
        <f t="shared" si="66"/>
        <v>2</v>
      </c>
      <c r="AW48" s="51">
        <f t="shared" si="67"/>
        <v>3</v>
      </c>
      <c r="AX48" s="51">
        <f t="shared" si="68"/>
        <v>4</v>
      </c>
      <c r="AY48" s="40">
        <f t="shared" si="69"/>
        <v>57.507678735952751</v>
      </c>
      <c r="AZ48" s="40">
        <f t="shared" si="70"/>
        <v>0</v>
      </c>
      <c r="BA48" s="40">
        <f t="shared" si="71"/>
        <v>0</v>
      </c>
      <c r="BB48" s="40">
        <f t="shared" si="72"/>
        <v>16.682971023739945</v>
      </c>
      <c r="BC48" s="51" t="str">
        <f t="shared" ca="1" si="73"/>
        <v>Dooblo 2</v>
      </c>
      <c r="BD48" s="51">
        <f t="shared" si="74"/>
        <v>23463312</v>
      </c>
      <c r="BE48" s="51">
        <f t="shared" ca="1" si="75"/>
        <v>28.261692</v>
      </c>
      <c r="BF48" s="51">
        <f t="shared" ca="1" si="76"/>
        <v>-25.777301000000001</v>
      </c>
    </row>
    <row r="49" spans="2:58" x14ac:dyDescent="0.3">
      <c r="B49" s="58">
        <v>23463594</v>
      </c>
      <c r="C49" s="58"/>
      <c r="D49" s="58"/>
      <c r="E49" s="71"/>
      <c r="F49" s="70"/>
      <c r="G49" s="58"/>
      <c r="H49" s="58"/>
      <c r="I49" s="58"/>
      <c r="J49" s="58">
        <v>79713064</v>
      </c>
      <c r="K49" s="58">
        <v>5</v>
      </c>
      <c r="L49" s="58"/>
      <c r="M49" s="49"/>
      <c r="N49" s="49"/>
      <c r="O49" s="49">
        <v>-26.235158618300002</v>
      </c>
      <c r="P49" s="49">
        <v>28.364851008700001</v>
      </c>
      <c r="Q49" s="49">
        <v>-26.234935</v>
      </c>
      <c r="R49" s="49">
        <v>28.364791</v>
      </c>
      <c r="S49" s="49">
        <v>-26.234877999999998</v>
      </c>
      <c r="T49" s="49">
        <v>28.365093999999999</v>
      </c>
      <c r="U49" s="49">
        <v>-26.234656999999999</v>
      </c>
      <c r="V49" s="49">
        <v>28.364982000000001</v>
      </c>
      <c r="W49" s="49">
        <v>-26.254657999999999</v>
      </c>
      <c r="X49" s="49">
        <v>28.347428000000001</v>
      </c>
      <c r="Y49" s="29">
        <f t="shared" si="44"/>
        <v>22.874679251842611</v>
      </c>
      <c r="Z49" s="29">
        <f t="shared" si="45"/>
        <v>34.150458125974396</v>
      </c>
      <c r="AA49" s="29">
        <f t="shared" si="46"/>
        <v>34.510253990787774</v>
      </c>
      <c r="AB49" s="29">
        <f t="shared" si="47"/>
        <v>2729.8784727001557</v>
      </c>
      <c r="AC49" s="29">
        <f t="shared" si="48"/>
        <v>24.953720947561209</v>
      </c>
      <c r="AD49" s="29">
        <f t="shared" si="49"/>
        <v>2757.7197360066029</v>
      </c>
      <c r="AE49" s="29">
        <f t="shared" si="50"/>
        <v>2764.1328673210905</v>
      </c>
      <c r="AF49" s="30" t="str">
        <f t="shared" si="51"/>
        <v>Correct</v>
      </c>
      <c r="AG49" s="30" t="str">
        <f t="shared" si="52"/>
        <v>Correct</v>
      </c>
      <c r="AH49" s="30" t="str">
        <f t="shared" si="53"/>
        <v>Correct</v>
      </c>
      <c r="AI49" s="30" t="str">
        <f t="shared" si="54"/>
        <v/>
      </c>
      <c r="AJ49" s="30" t="str">
        <f t="shared" si="55"/>
        <v>Correct</v>
      </c>
      <c r="AK49" s="30" t="str">
        <f t="shared" si="56"/>
        <v/>
      </c>
      <c r="AL49" s="30" t="str">
        <f t="shared" si="57"/>
        <v/>
      </c>
      <c r="AM49" s="31">
        <f t="shared" si="58"/>
        <v>4</v>
      </c>
      <c r="AN49" s="32">
        <f t="shared" si="59"/>
        <v>0.5714285714285714</v>
      </c>
      <c r="AO49" s="78"/>
      <c r="AP49" s="51">
        <f t="shared" si="60"/>
        <v>2</v>
      </c>
      <c r="AQ49" s="51">
        <f t="shared" si="61"/>
        <v>2</v>
      </c>
      <c r="AR49" s="51">
        <f t="shared" si="62"/>
        <v>2</v>
      </c>
      <c r="AS49" s="51">
        <f t="shared" si="63"/>
        <v>0</v>
      </c>
      <c r="AT49" s="51">
        <f t="shared" si="64"/>
        <v>2</v>
      </c>
      <c r="AU49" s="51">
        <f t="shared" si="65"/>
        <v>1</v>
      </c>
      <c r="AV49" s="51">
        <f t="shared" si="66"/>
        <v>2</v>
      </c>
      <c r="AW49" s="51">
        <f t="shared" si="67"/>
        <v>3</v>
      </c>
      <c r="AX49" s="51">
        <f t="shared" si="68"/>
        <v>0</v>
      </c>
      <c r="AY49" s="40">
        <f t="shared" si="69"/>
        <v>34.150458125974396</v>
      </c>
      <c r="AZ49" s="40">
        <f t="shared" si="70"/>
        <v>24.953720947561209</v>
      </c>
      <c r="BA49" s="40">
        <f t="shared" si="71"/>
        <v>24.953720947561209</v>
      </c>
      <c r="BB49" s="40" t="str">
        <f t="shared" si="72"/>
        <v/>
      </c>
      <c r="BC49" s="51" t="str">
        <f t="shared" ca="1" si="73"/>
        <v>Dooblo 2</v>
      </c>
      <c r="BD49" s="51">
        <f t="shared" si="74"/>
        <v>23463594</v>
      </c>
      <c r="BE49" s="51">
        <f t="shared" ca="1" si="75"/>
        <v>28.365093999999999</v>
      </c>
      <c r="BF49" s="51">
        <f t="shared" ca="1" si="76"/>
        <v>-26.234877999999998</v>
      </c>
    </row>
    <row r="50" spans="2:58" x14ac:dyDescent="0.3">
      <c r="B50" s="58">
        <v>23463604</v>
      </c>
      <c r="C50" s="58"/>
      <c r="D50" s="58"/>
      <c r="E50" s="71"/>
      <c r="F50" s="70"/>
      <c r="G50" s="58"/>
      <c r="H50" s="58"/>
      <c r="I50" s="58"/>
      <c r="J50" s="58">
        <v>79711722</v>
      </c>
      <c r="K50" s="58">
        <v>1</v>
      </c>
      <c r="L50" s="58"/>
      <c r="M50" s="49"/>
      <c r="N50" s="49"/>
      <c r="O50" s="49">
        <v>-26.360703907600001</v>
      </c>
      <c r="P50" s="49">
        <v>28.2102108373</v>
      </c>
      <c r="Q50" s="49">
        <v>-26.360586000000001</v>
      </c>
      <c r="R50" s="49">
        <v>28.210184999999999</v>
      </c>
      <c r="S50" s="49">
        <v>-26.360538999999999</v>
      </c>
      <c r="T50" s="49">
        <v>28.210287000000001</v>
      </c>
      <c r="U50" s="49">
        <v>-26.360538999999999</v>
      </c>
      <c r="V50" s="49">
        <v>28.210287000000001</v>
      </c>
      <c r="W50" s="49">
        <v>-26.360631000000001</v>
      </c>
      <c r="X50" s="49">
        <v>28.210249999999998</v>
      </c>
      <c r="Y50" s="29">
        <f t="shared" si="44"/>
        <v>11.905204325621588</v>
      </c>
      <c r="Z50" s="29">
        <f t="shared" si="45"/>
        <v>12.241132698855406</v>
      </c>
      <c r="AA50" s="29">
        <f t="shared" si="46"/>
        <v>12.241132698855406</v>
      </c>
      <c r="AB50" s="29">
        <f t="shared" si="47"/>
        <v>8.4662913354960345</v>
      </c>
      <c r="AC50" s="29">
        <f t="shared" si="48"/>
        <v>0</v>
      </c>
      <c r="AD50" s="29">
        <f t="shared" si="49"/>
        <v>9.9092625438426118</v>
      </c>
      <c r="AE50" s="29">
        <f t="shared" si="50"/>
        <v>9.9092625438426118</v>
      </c>
      <c r="AF50" s="30" t="str">
        <f t="shared" si="51"/>
        <v>Correct</v>
      </c>
      <c r="AG50" s="30" t="str">
        <f t="shared" si="52"/>
        <v>Correct</v>
      </c>
      <c r="AH50" s="30" t="str">
        <f t="shared" si="53"/>
        <v>Correct</v>
      </c>
      <c r="AI50" s="30" t="str">
        <f t="shared" si="54"/>
        <v>Correct</v>
      </c>
      <c r="AJ50" s="30" t="str">
        <f t="shared" si="55"/>
        <v>Correct</v>
      </c>
      <c r="AK50" s="30" t="str">
        <f t="shared" si="56"/>
        <v>Correct</v>
      </c>
      <c r="AL50" s="30" t="str">
        <f t="shared" si="57"/>
        <v>Correct</v>
      </c>
      <c r="AM50" s="31">
        <f t="shared" si="58"/>
        <v>7</v>
      </c>
      <c r="AN50" s="32">
        <f t="shared" si="59"/>
        <v>1</v>
      </c>
      <c r="AO50" s="78"/>
      <c r="AP50" s="51">
        <f t="shared" si="60"/>
        <v>3</v>
      </c>
      <c r="AQ50" s="51">
        <f t="shared" si="61"/>
        <v>3</v>
      </c>
      <c r="AR50" s="51">
        <f t="shared" si="62"/>
        <v>3</v>
      </c>
      <c r="AS50" s="51">
        <f t="shared" si="63"/>
        <v>3</v>
      </c>
      <c r="AT50" s="51">
        <f t="shared" si="64"/>
        <v>3</v>
      </c>
      <c r="AU50" s="51">
        <f t="shared" si="65"/>
        <v>1</v>
      </c>
      <c r="AV50" s="51">
        <f t="shared" si="66"/>
        <v>2</v>
      </c>
      <c r="AW50" s="51">
        <f t="shared" si="67"/>
        <v>3</v>
      </c>
      <c r="AX50" s="51">
        <f t="shared" si="68"/>
        <v>4</v>
      </c>
      <c r="AY50" s="40">
        <f t="shared" si="69"/>
        <v>8.4662913354960345</v>
      </c>
      <c r="AZ50" s="40">
        <f t="shared" si="70"/>
        <v>0</v>
      </c>
      <c r="BA50" s="40">
        <f t="shared" si="71"/>
        <v>0</v>
      </c>
      <c r="BB50" s="40">
        <f t="shared" si="72"/>
        <v>8.4662913354960345</v>
      </c>
      <c r="BC50" s="51" t="str">
        <f t="shared" ca="1" si="73"/>
        <v>Dooblo 2</v>
      </c>
      <c r="BD50" s="51">
        <f t="shared" si="74"/>
        <v>23463604</v>
      </c>
      <c r="BE50" s="51">
        <f t="shared" ca="1" si="75"/>
        <v>28.210287000000001</v>
      </c>
      <c r="BF50" s="51">
        <f t="shared" ca="1" si="76"/>
        <v>-26.360538999999999</v>
      </c>
    </row>
    <row r="51" spans="2:58" x14ac:dyDescent="0.3">
      <c r="B51" s="58">
        <v>23463920</v>
      </c>
      <c r="C51" s="58"/>
      <c r="D51" s="58"/>
      <c r="E51" s="71"/>
      <c r="F51" s="70"/>
      <c r="G51" s="58"/>
      <c r="H51" s="58"/>
      <c r="I51" s="58"/>
      <c r="J51" s="58">
        <v>76310604</v>
      </c>
      <c r="K51" s="58">
        <v>2</v>
      </c>
      <c r="L51" s="58"/>
      <c r="M51" s="49"/>
      <c r="N51" s="49"/>
      <c r="O51" s="49">
        <v>-26.07676562</v>
      </c>
      <c r="P51" s="49">
        <v>27.758752737599998</v>
      </c>
      <c r="Q51" s="49">
        <v>-26.076725</v>
      </c>
      <c r="R51" s="49">
        <v>27.758884999999999</v>
      </c>
      <c r="S51" s="49">
        <v>-26.076725</v>
      </c>
      <c r="T51" s="49">
        <v>27.758884999999999</v>
      </c>
      <c r="U51" s="49">
        <v>-26.076737000000001</v>
      </c>
      <c r="V51" s="49">
        <v>27.758870000000002</v>
      </c>
      <c r="W51" s="49">
        <v>-26.076753</v>
      </c>
      <c r="X51" s="49">
        <v>27.758913</v>
      </c>
      <c r="Y51" s="29">
        <f t="shared" si="44"/>
        <v>15.240589973241958</v>
      </c>
      <c r="Z51" s="29">
        <f t="shared" si="45"/>
        <v>9.4935297966003418E-2</v>
      </c>
      <c r="AA51" s="29">
        <f t="shared" si="46"/>
        <v>2.0449689013424255</v>
      </c>
      <c r="AB51" s="29">
        <f t="shared" si="47"/>
        <v>4.1587728984722183</v>
      </c>
      <c r="AC51" s="29">
        <f t="shared" si="48"/>
        <v>2.0449689013424255</v>
      </c>
      <c r="AD51" s="29">
        <f t="shared" si="49"/>
        <v>4.1587728984722183</v>
      </c>
      <c r="AE51" s="29">
        <f t="shared" si="50"/>
        <v>5.0342569223609246</v>
      </c>
      <c r="AF51" s="30" t="str">
        <f t="shared" si="51"/>
        <v>Correct</v>
      </c>
      <c r="AG51" s="30" t="str">
        <f t="shared" si="52"/>
        <v>Correct</v>
      </c>
      <c r="AH51" s="30" t="str">
        <f t="shared" si="53"/>
        <v>Correct</v>
      </c>
      <c r="AI51" s="30" t="str">
        <f t="shared" si="54"/>
        <v>Correct</v>
      </c>
      <c r="AJ51" s="30" t="str">
        <f t="shared" si="55"/>
        <v>Correct</v>
      </c>
      <c r="AK51" s="30" t="str">
        <f t="shared" si="56"/>
        <v>Correct</v>
      </c>
      <c r="AL51" s="30" t="str">
        <f t="shared" si="57"/>
        <v>Correct</v>
      </c>
      <c r="AM51" s="31">
        <f t="shared" si="58"/>
        <v>7</v>
      </c>
      <c r="AN51" s="32">
        <f t="shared" si="59"/>
        <v>1</v>
      </c>
      <c r="AO51" s="78"/>
      <c r="AP51" s="51">
        <f t="shared" si="60"/>
        <v>3</v>
      </c>
      <c r="AQ51" s="51">
        <f t="shared" si="61"/>
        <v>3</v>
      </c>
      <c r="AR51" s="51">
        <f t="shared" si="62"/>
        <v>3</v>
      </c>
      <c r="AS51" s="51">
        <f t="shared" si="63"/>
        <v>3</v>
      </c>
      <c r="AT51" s="51">
        <f t="shared" si="64"/>
        <v>3</v>
      </c>
      <c r="AU51" s="51">
        <f t="shared" si="65"/>
        <v>1</v>
      </c>
      <c r="AV51" s="51">
        <f t="shared" si="66"/>
        <v>2</v>
      </c>
      <c r="AW51" s="51">
        <f t="shared" si="67"/>
        <v>3</v>
      </c>
      <c r="AX51" s="51">
        <f t="shared" si="68"/>
        <v>4</v>
      </c>
      <c r="AY51" s="40">
        <f t="shared" si="69"/>
        <v>9.4935297966003418E-2</v>
      </c>
      <c r="AZ51" s="40">
        <f t="shared" si="70"/>
        <v>9.4935297966003418E-2</v>
      </c>
      <c r="BA51" s="40">
        <f t="shared" si="71"/>
        <v>2.0449689013424255</v>
      </c>
      <c r="BB51" s="40">
        <f t="shared" si="72"/>
        <v>4.1587728984722183</v>
      </c>
      <c r="BC51" s="51" t="str">
        <f t="shared" ca="1" si="73"/>
        <v>Dooblo 1</v>
      </c>
      <c r="BD51" s="51">
        <f t="shared" si="74"/>
        <v>23463920</v>
      </c>
      <c r="BE51" s="51">
        <f t="shared" ca="1" si="75"/>
        <v>27.758884999999999</v>
      </c>
      <c r="BF51" s="51">
        <f t="shared" ca="1" si="76"/>
        <v>-26.076725</v>
      </c>
    </row>
    <row r="52" spans="2:58" x14ac:dyDescent="0.3">
      <c r="B52" s="58">
        <v>23464367</v>
      </c>
      <c r="C52" s="58"/>
      <c r="D52" s="58"/>
      <c r="E52" s="71"/>
      <c r="F52" s="70"/>
      <c r="G52" s="58"/>
      <c r="H52" s="58"/>
      <c r="I52" s="58"/>
      <c r="J52" s="58">
        <v>79810128</v>
      </c>
      <c r="K52" s="58">
        <v>5</v>
      </c>
      <c r="L52" s="58"/>
      <c r="M52" s="49"/>
      <c r="N52" s="49"/>
      <c r="O52" s="49">
        <v>-26.490968341599999</v>
      </c>
      <c r="P52" s="49">
        <v>27.880676331099998</v>
      </c>
      <c r="Q52" s="49">
        <v>-26.490929999999999</v>
      </c>
      <c r="R52" s="49">
        <v>27.880365999999999</v>
      </c>
      <c r="S52" s="49">
        <v>-26.490929999999999</v>
      </c>
      <c r="T52" s="49">
        <v>27.880365999999999</v>
      </c>
      <c r="U52" s="49">
        <v>-26.491011</v>
      </c>
      <c r="V52" s="49">
        <v>27.880562000000001</v>
      </c>
      <c r="W52" s="49">
        <v>-26.491064000000001</v>
      </c>
      <c r="X52" s="49">
        <v>27.880562000000001</v>
      </c>
      <c r="Y52" s="29">
        <f t="shared" si="44"/>
        <v>34.712452669375615</v>
      </c>
      <c r="Z52" s="29">
        <f t="shared" si="45"/>
        <v>0</v>
      </c>
      <c r="AA52" s="29">
        <f t="shared" si="46"/>
        <v>23.203087991267914</v>
      </c>
      <c r="AB52" s="29">
        <f t="shared" si="47"/>
        <v>25.464613027455396</v>
      </c>
      <c r="AC52" s="29">
        <f t="shared" si="48"/>
        <v>23.203087991267914</v>
      </c>
      <c r="AD52" s="29">
        <f t="shared" si="49"/>
        <v>25.464613027455396</v>
      </c>
      <c r="AE52" s="29">
        <f t="shared" si="50"/>
        <v>5.2093447005643334</v>
      </c>
      <c r="AF52" s="30" t="str">
        <f t="shared" si="51"/>
        <v>Correct</v>
      </c>
      <c r="AG52" s="30" t="str">
        <f t="shared" si="52"/>
        <v>Correct</v>
      </c>
      <c r="AH52" s="30" t="str">
        <f t="shared" si="53"/>
        <v>Correct</v>
      </c>
      <c r="AI52" s="30" t="str">
        <f t="shared" si="54"/>
        <v>Correct</v>
      </c>
      <c r="AJ52" s="30" t="str">
        <f t="shared" si="55"/>
        <v>Correct</v>
      </c>
      <c r="AK52" s="30" t="str">
        <f t="shared" si="56"/>
        <v>Correct</v>
      </c>
      <c r="AL52" s="30" t="str">
        <f t="shared" si="57"/>
        <v>Correct</v>
      </c>
      <c r="AM52" s="31">
        <f t="shared" si="58"/>
        <v>7</v>
      </c>
      <c r="AN52" s="32">
        <f t="shared" si="59"/>
        <v>1</v>
      </c>
      <c r="AO52" s="78"/>
      <c r="AP52" s="51">
        <f t="shared" si="60"/>
        <v>3</v>
      </c>
      <c r="AQ52" s="51">
        <f t="shared" si="61"/>
        <v>3</v>
      </c>
      <c r="AR52" s="51">
        <f t="shared" si="62"/>
        <v>3</v>
      </c>
      <c r="AS52" s="51">
        <f t="shared" si="63"/>
        <v>3</v>
      </c>
      <c r="AT52" s="51">
        <f t="shared" si="64"/>
        <v>3</v>
      </c>
      <c r="AU52" s="51">
        <f t="shared" si="65"/>
        <v>1</v>
      </c>
      <c r="AV52" s="51">
        <f t="shared" si="66"/>
        <v>2</v>
      </c>
      <c r="AW52" s="51">
        <f t="shared" si="67"/>
        <v>3</v>
      </c>
      <c r="AX52" s="51">
        <f t="shared" si="68"/>
        <v>4</v>
      </c>
      <c r="AY52" s="40">
        <f t="shared" si="69"/>
        <v>0</v>
      </c>
      <c r="AZ52" s="40">
        <f t="shared" si="70"/>
        <v>0</v>
      </c>
      <c r="BA52" s="40">
        <f t="shared" si="71"/>
        <v>5.2093447005643334</v>
      </c>
      <c r="BB52" s="40">
        <f t="shared" si="72"/>
        <v>5.2093447005643334</v>
      </c>
      <c r="BC52" s="51" t="str">
        <f t="shared" ca="1" si="73"/>
        <v>Dooblo 1</v>
      </c>
      <c r="BD52" s="51">
        <f t="shared" si="74"/>
        <v>23464367</v>
      </c>
      <c r="BE52" s="51">
        <f t="shared" ca="1" si="75"/>
        <v>27.880365999999999</v>
      </c>
      <c r="BF52" s="51">
        <f t="shared" ca="1" si="76"/>
        <v>-26.490929999999999</v>
      </c>
    </row>
    <row r="53" spans="2:58" x14ac:dyDescent="0.3">
      <c r="B53" s="58">
        <v>23464447</v>
      </c>
      <c r="C53" s="58"/>
      <c r="D53" s="58"/>
      <c r="E53" s="71"/>
      <c r="F53" s="70"/>
      <c r="G53" s="58"/>
      <c r="H53" s="58"/>
      <c r="I53" s="58"/>
      <c r="J53" s="58">
        <v>79715072</v>
      </c>
      <c r="K53" s="58">
        <v>2</v>
      </c>
      <c r="L53" s="58"/>
      <c r="M53" s="49"/>
      <c r="N53" s="49"/>
      <c r="O53" s="49">
        <v>-26.011735464800001</v>
      </c>
      <c r="P53" s="49">
        <v>28.2415795607</v>
      </c>
      <c r="Q53" s="49">
        <v>-26.011576999999999</v>
      </c>
      <c r="R53" s="49">
        <v>28.241527999999999</v>
      </c>
      <c r="S53" s="49">
        <v>-26.011576999999999</v>
      </c>
      <c r="T53" s="49">
        <v>28.241527999999999</v>
      </c>
      <c r="U53" s="49">
        <v>-26.011672000000001</v>
      </c>
      <c r="V53" s="49">
        <v>28.241522</v>
      </c>
      <c r="W53" s="49">
        <v>-26.011655999999999</v>
      </c>
      <c r="X53" s="49">
        <v>28.241485999999998</v>
      </c>
      <c r="Y53" s="29">
        <f t="shared" si="44"/>
        <v>16.54763365303036</v>
      </c>
      <c r="Z53" s="29">
        <f t="shared" si="45"/>
        <v>0</v>
      </c>
      <c r="AA53" s="29">
        <f t="shared" si="46"/>
        <v>9.3297781808603375</v>
      </c>
      <c r="AB53" s="29">
        <f t="shared" si="47"/>
        <v>9.0388175886650934</v>
      </c>
      <c r="AC53" s="29">
        <f t="shared" si="48"/>
        <v>9.3297781808603375</v>
      </c>
      <c r="AD53" s="29">
        <f t="shared" si="49"/>
        <v>9.0388175886650934</v>
      </c>
      <c r="AE53" s="29">
        <f t="shared" si="50"/>
        <v>4.299426687764063</v>
      </c>
      <c r="AF53" s="30" t="str">
        <f t="shared" si="51"/>
        <v>Correct</v>
      </c>
      <c r="AG53" s="30" t="str">
        <f t="shared" si="52"/>
        <v>Correct</v>
      </c>
      <c r="AH53" s="30" t="str">
        <f t="shared" si="53"/>
        <v>Correct</v>
      </c>
      <c r="AI53" s="30" t="str">
        <f t="shared" si="54"/>
        <v>Correct</v>
      </c>
      <c r="AJ53" s="30" t="str">
        <f t="shared" si="55"/>
        <v>Correct</v>
      </c>
      <c r="AK53" s="30" t="str">
        <f t="shared" si="56"/>
        <v>Correct</v>
      </c>
      <c r="AL53" s="30" t="str">
        <f t="shared" si="57"/>
        <v>Correct</v>
      </c>
      <c r="AM53" s="31">
        <f t="shared" si="58"/>
        <v>7</v>
      </c>
      <c r="AN53" s="32">
        <f t="shared" si="59"/>
        <v>1</v>
      </c>
      <c r="AO53" s="78"/>
      <c r="AP53" s="51">
        <f t="shared" si="60"/>
        <v>3</v>
      </c>
      <c r="AQ53" s="51">
        <f t="shared" si="61"/>
        <v>3</v>
      </c>
      <c r="AR53" s="51">
        <f t="shared" si="62"/>
        <v>3</v>
      </c>
      <c r="AS53" s="51">
        <f t="shared" si="63"/>
        <v>3</v>
      </c>
      <c r="AT53" s="51">
        <f t="shared" si="64"/>
        <v>3</v>
      </c>
      <c r="AU53" s="51">
        <f t="shared" si="65"/>
        <v>1</v>
      </c>
      <c r="AV53" s="51">
        <f t="shared" si="66"/>
        <v>2</v>
      </c>
      <c r="AW53" s="51">
        <f t="shared" si="67"/>
        <v>3</v>
      </c>
      <c r="AX53" s="51">
        <f t="shared" si="68"/>
        <v>4</v>
      </c>
      <c r="AY53" s="40">
        <f t="shared" si="69"/>
        <v>0</v>
      </c>
      <c r="AZ53" s="40">
        <f t="shared" si="70"/>
        <v>0</v>
      </c>
      <c r="BA53" s="40">
        <f t="shared" si="71"/>
        <v>4.299426687764063</v>
      </c>
      <c r="BB53" s="40">
        <f t="shared" si="72"/>
        <v>4.299426687764063</v>
      </c>
      <c r="BC53" s="51" t="str">
        <f t="shared" ca="1" si="73"/>
        <v>Dooblo 1</v>
      </c>
      <c r="BD53" s="51">
        <f t="shared" si="74"/>
        <v>23464447</v>
      </c>
      <c r="BE53" s="51">
        <f t="shared" ca="1" si="75"/>
        <v>28.241527999999999</v>
      </c>
      <c r="BF53" s="51">
        <f t="shared" ca="1" si="76"/>
        <v>-26.011576999999999</v>
      </c>
    </row>
    <row r="54" spans="2:58" x14ac:dyDescent="0.3">
      <c r="B54" s="58">
        <v>23464483</v>
      </c>
      <c r="C54" s="58"/>
      <c r="D54" s="58"/>
      <c r="E54" s="71"/>
      <c r="F54" s="70"/>
      <c r="G54" s="58"/>
      <c r="H54" s="58"/>
      <c r="I54" s="58"/>
      <c r="J54" s="58">
        <v>79811165</v>
      </c>
      <c r="K54" s="58">
        <v>5</v>
      </c>
      <c r="L54" s="58"/>
      <c r="M54" s="49"/>
      <c r="N54" s="49"/>
      <c r="O54" s="49">
        <v>-26.320066712599999</v>
      </c>
      <c r="P54" s="49">
        <v>27.8478269953</v>
      </c>
      <c r="Q54" s="49">
        <v>-26.320067000000002</v>
      </c>
      <c r="R54" s="49">
        <v>27.847826999999999</v>
      </c>
      <c r="S54" s="49">
        <v>-26.320067000000002</v>
      </c>
      <c r="T54" s="49">
        <v>27.847826999999999</v>
      </c>
      <c r="U54" s="49">
        <v>-26.320067000000002</v>
      </c>
      <c r="V54" s="49">
        <v>27.847826999999999</v>
      </c>
      <c r="W54" s="49">
        <v>-26.320067000000002</v>
      </c>
      <c r="X54" s="49">
        <v>27.847826999999999</v>
      </c>
      <c r="Y54" s="29">
        <f t="shared" si="44"/>
        <v>0</v>
      </c>
      <c r="Z54" s="29">
        <f t="shared" si="45"/>
        <v>0</v>
      </c>
      <c r="AA54" s="29">
        <f t="shared" si="46"/>
        <v>0</v>
      </c>
      <c r="AB54" s="29">
        <f t="shared" si="47"/>
        <v>0</v>
      </c>
      <c r="AC54" s="29">
        <f t="shared" si="48"/>
        <v>0</v>
      </c>
      <c r="AD54" s="29">
        <f t="shared" si="49"/>
        <v>0</v>
      </c>
      <c r="AE54" s="29">
        <f t="shared" si="50"/>
        <v>0</v>
      </c>
      <c r="AF54" s="30" t="str">
        <f t="shared" si="51"/>
        <v>Correct</v>
      </c>
      <c r="AG54" s="30" t="str">
        <f t="shared" si="52"/>
        <v>Correct</v>
      </c>
      <c r="AH54" s="30" t="str">
        <f t="shared" si="53"/>
        <v>Correct</v>
      </c>
      <c r="AI54" s="30" t="str">
        <f t="shared" si="54"/>
        <v>Correct</v>
      </c>
      <c r="AJ54" s="30" t="str">
        <f t="shared" si="55"/>
        <v>Correct</v>
      </c>
      <c r="AK54" s="30" t="str">
        <f t="shared" si="56"/>
        <v>Correct</v>
      </c>
      <c r="AL54" s="30" t="str">
        <f t="shared" si="57"/>
        <v>Correct</v>
      </c>
      <c r="AM54" s="31">
        <f t="shared" si="58"/>
        <v>7</v>
      </c>
      <c r="AN54" s="32">
        <f t="shared" si="59"/>
        <v>1</v>
      </c>
      <c r="AO54" s="78"/>
      <c r="AP54" s="51">
        <f t="shared" si="60"/>
        <v>3</v>
      </c>
      <c r="AQ54" s="51">
        <f t="shared" si="61"/>
        <v>3</v>
      </c>
      <c r="AR54" s="51">
        <f t="shared" si="62"/>
        <v>3</v>
      </c>
      <c r="AS54" s="51">
        <f t="shared" si="63"/>
        <v>3</v>
      </c>
      <c r="AT54" s="51">
        <f t="shared" si="64"/>
        <v>3</v>
      </c>
      <c r="AU54" s="51">
        <f t="shared" si="65"/>
        <v>1</v>
      </c>
      <c r="AV54" s="51">
        <f t="shared" si="66"/>
        <v>2</v>
      </c>
      <c r="AW54" s="51">
        <f t="shared" si="67"/>
        <v>3</v>
      </c>
      <c r="AX54" s="51">
        <f t="shared" si="68"/>
        <v>4</v>
      </c>
      <c r="AY54" s="40">
        <f t="shared" si="69"/>
        <v>0</v>
      </c>
      <c r="AZ54" s="40">
        <f t="shared" si="70"/>
        <v>0</v>
      </c>
      <c r="BA54" s="40">
        <f t="shared" si="71"/>
        <v>0</v>
      </c>
      <c r="BB54" s="40">
        <f t="shared" si="72"/>
        <v>0</v>
      </c>
      <c r="BC54" s="51" t="str">
        <f t="shared" ca="1" si="73"/>
        <v>Dooblo 1</v>
      </c>
      <c r="BD54" s="51">
        <f t="shared" si="74"/>
        <v>23464483</v>
      </c>
      <c r="BE54" s="51">
        <f t="shared" ca="1" si="75"/>
        <v>27.847826999999999</v>
      </c>
      <c r="BF54" s="51">
        <f t="shared" ca="1" si="76"/>
        <v>-26.320067000000002</v>
      </c>
    </row>
    <row r="55" spans="2:58" x14ac:dyDescent="0.3">
      <c r="B55" s="58">
        <v>23464664</v>
      </c>
      <c r="C55" s="58"/>
      <c r="D55" s="58"/>
      <c r="E55" s="71"/>
      <c r="F55" s="70"/>
      <c r="G55" s="58"/>
      <c r="H55" s="58"/>
      <c r="I55" s="58"/>
      <c r="J55" s="58">
        <v>79812283</v>
      </c>
      <c r="K55" s="58">
        <v>3</v>
      </c>
      <c r="L55" s="58"/>
      <c r="M55" s="49"/>
      <c r="N55" s="49"/>
      <c r="O55" s="49">
        <v>-26.17684946</v>
      </c>
      <c r="P55" s="49">
        <v>28.0420034809</v>
      </c>
      <c r="Q55" s="49">
        <v>-26.177510999999999</v>
      </c>
      <c r="R55" s="49">
        <v>28.041983999999999</v>
      </c>
      <c r="S55" s="49">
        <v>-26.176745</v>
      </c>
      <c r="T55" s="49">
        <v>28.041996999999999</v>
      </c>
      <c r="U55" s="49">
        <v>-26.176745</v>
      </c>
      <c r="V55" s="49">
        <v>28.041996999999999</v>
      </c>
      <c r="W55" s="49">
        <v>-26.176915000000001</v>
      </c>
      <c r="X55" s="49">
        <v>28.041951000000001</v>
      </c>
      <c r="Y55" s="29">
        <f t="shared" si="44"/>
        <v>64.960305752963961</v>
      </c>
      <c r="Z55" s="29">
        <f t="shared" si="45"/>
        <v>75.189954656976752</v>
      </c>
      <c r="AA55" s="29">
        <f t="shared" si="46"/>
        <v>75.189954656976752</v>
      </c>
      <c r="AB55" s="29">
        <f t="shared" si="47"/>
        <v>58.607074225829336</v>
      </c>
      <c r="AC55" s="29">
        <f t="shared" si="48"/>
        <v>0</v>
      </c>
      <c r="AD55" s="29">
        <f t="shared" si="49"/>
        <v>17.450543616178038</v>
      </c>
      <c r="AE55" s="29">
        <f t="shared" si="50"/>
        <v>17.450543616178038</v>
      </c>
      <c r="AF55" s="30" t="str">
        <f t="shared" si="51"/>
        <v>Correct</v>
      </c>
      <c r="AG55" s="30" t="str">
        <f t="shared" si="52"/>
        <v>Correct</v>
      </c>
      <c r="AH55" s="30" t="str">
        <f t="shared" si="53"/>
        <v>Correct</v>
      </c>
      <c r="AI55" s="30" t="str">
        <f t="shared" si="54"/>
        <v>Correct</v>
      </c>
      <c r="AJ55" s="30" t="str">
        <f t="shared" si="55"/>
        <v>Correct</v>
      </c>
      <c r="AK55" s="30" t="str">
        <f t="shared" si="56"/>
        <v>Correct</v>
      </c>
      <c r="AL55" s="30" t="str">
        <f t="shared" si="57"/>
        <v>Correct</v>
      </c>
      <c r="AM55" s="31">
        <f t="shared" si="58"/>
        <v>7</v>
      </c>
      <c r="AN55" s="32">
        <f t="shared" si="59"/>
        <v>1</v>
      </c>
      <c r="AO55" s="78"/>
      <c r="AP55" s="51">
        <f t="shared" si="60"/>
        <v>3</v>
      </c>
      <c r="AQ55" s="51">
        <f t="shared" si="61"/>
        <v>3</v>
      </c>
      <c r="AR55" s="51">
        <f t="shared" si="62"/>
        <v>3</v>
      </c>
      <c r="AS55" s="51">
        <f t="shared" si="63"/>
        <v>3</v>
      </c>
      <c r="AT55" s="51">
        <f t="shared" si="64"/>
        <v>3</v>
      </c>
      <c r="AU55" s="51">
        <f t="shared" si="65"/>
        <v>1</v>
      </c>
      <c r="AV55" s="51">
        <f t="shared" si="66"/>
        <v>2</v>
      </c>
      <c r="AW55" s="51">
        <f t="shared" si="67"/>
        <v>3</v>
      </c>
      <c r="AX55" s="51">
        <f t="shared" si="68"/>
        <v>4</v>
      </c>
      <c r="AY55" s="40">
        <f t="shared" si="69"/>
        <v>58.607074225829336</v>
      </c>
      <c r="AZ55" s="40">
        <f t="shared" si="70"/>
        <v>0</v>
      </c>
      <c r="BA55" s="40">
        <f t="shared" si="71"/>
        <v>0</v>
      </c>
      <c r="BB55" s="40">
        <f t="shared" si="72"/>
        <v>17.450543616178038</v>
      </c>
      <c r="BC55" s="51" t="str">
        <f t="shared" ca="1" si="73"/>
        <v>Dooblo 2</v>
      </c>
      <c r="BD55" s="51">
        <f t="shared" si="74"/>
        <v>23464664</v>
      </c>
      <c r="BE55" s="51">
        <f t="shared" ca="1" si="75"/>
        <v>28.041996999999999</v>
      </c>
      <c r="BF55" s="51">
        <f t="shared" ca="1" si="76"/>
        <v>-26.176745</v>
      </c>
    </row>
    <row r="56" spans="2:58" x14ac:dyDescent="0.3">
      <c r="B56" s="58">
        <v>23464770</v>
      </c>
      <c r="C56" s="58"/>
      <c r="D56" s="58"/>
      <c r="E56" s="71"/>
      <c r="F56" s="70"/>
      <c r="G56" s="58"/>
      <c r="H56" s="58"/>
      <c r="I56" s="58"/>
      <c r="J56" s="58">
        <v>79714577</v>
      </c>
      <c r="K56" s="58">
        <v>2</v>
      </c>
      <c r="L56" s="58"/>
      <c r="M56" s="49"/>
      <c r="N56" s="49"/>
      <c r="O56" s="49">
        <v>-26.0381024514</v>
      </c>
      <c r="P56" s="49">
        <v>28.195863367200001</v>
      </c>
      <c r="Q56" s="49">
        <v>-26.037979</v>
      </c>
      <c r="R56" s="49">
        <v>28.195502999999999</v>
      </c>
      <c r="S56" s="49">
        <v>-26.037710000000001</v>
      </c>
      <c r="T56" s="49">
        <v>28.196175</v>
      </c>
      <c r="U56" s="49">
        <v>-26.037659000000001</v>
      </c>
      <c r="V56" s="49">
        <v>28.196131999999999</v>
      </c>
      <c r="W56" s="49">
        <v>-26.037749000000002</v>
      </c>
      <c r="X56" s="49">
        <v>28.196106</v>
      </c>
      <c r="Y56" s="29">
        <f t="shared" si="44"/>
        <v>41.857531629309499</v>
      </c>
      <c r="Z56" s="29">
        <f t="shared" si="45"/>
        <v>79.236914842476295</v>
      </c>
      <c r="AA56" s="29">
        <f t="shared" si="46"/>
        <v>76.650420941729578</v>
      </c>
      <c r="AB56" s="29">
        <f t="shared" si="47"/>
        <v>70.737691404061835</v>
      </c>
      <c r="AC56" s="29">
        <f t="shared" si="48"/>
        <v>6.9166081954128433</v>
      </c>
      <c r="AD56" s="29">
        <f t="shared" si="49"/>
        <v>8.5720844106860206</v>
      </c>
      <c r="AE56" s="29">
        <f t="shared" si="50"/>
        <v>9.2818372393641546</v>
      </c>
      <c r="AF56" s="30" t="str">
        <f t="shared" si="51"/>
        <v>Correct</v>
      </c>
      <c r="AG56" s="30" t="str">
        <f t="shared" si="52"/>
        <v>Correct</v>
      </c>
      <c r="AH56" s="30" t="str">
        <f t="shared" si="53"/>
        <v>Correct</v>
      </c>
      <c r="AI56" s="30" t="str">
        <f t="shared" si="54"/>
        <v>Correct</v>
      </c>
      <c r="AJ56" s="30" t="str">
        <f t="shared" si="55"/>
        <v>Correct</v>
      </c>
      <c r="AK56" s="30" t="str">
        <f t="shared" si="56"/>
        <v>Correct</v>
      </c>
      <c r="AL56" s="30" t="str">
        <f t="shared" si="57"/>
        <v>Correct</v>
      </c>
      <c r="AM56" s="31">
        <f t="shared" si="58"/>
        <v>7</v>
      </c>
      <c r="AN56" s="32">
        <f t="shared" si="59"/>
        <v>1</v>
      </c>
      <c r="AO56" s="78"/>
      <c r="AP56" s="51">
        <f t="shared" si="60"/>
        <v>3</v>
      </c>
      <c r="AQ56" s="51">
        <f t="shared" si="61"/>
        <v>3</v>
      </c>
      <c r="AR56" s="51">
        <f t="shared" si="62"/>
        <v>3</v>
      </c>
      <c r="AS56" s="51">
        <f t="shared" si="63"/>
        <v>3</v>
      </c>
      <c r="AT56" s="51">
        <f t="shared" si="64"/>
        <v>3</v>
      </c>
      <c r="AU56" s="51">
        <f t="shared" si="65"/>
        <v>1</v>
      </c>
      <c r="AV56" s="51">
        <f t="shared" si="66"/>
        <v>2</v>
      </c>
      <c r="AW56" s="51">
        <f t="shared" si="67"/>
        <v>3</v>
      </c>
      <c r="AX56" s="51">
        <f t="shared" si="68"/>
        <v>4</v>
      </c>
      <c r="AY56" s="40">
        <f t="shared" si="69"/>
        <v>70.737691404061835</v>
      </c>
      <c r="AZ56" s="40">
        <f t="shared" si="70"/>
        <v>6.9166081954128433</v>
      </c>
      <c r="BA56" s="40">
        <f t="shared" si="71"/>
        <v>6.9166081954128433</v>
      </c>
      <c r="BB56" s="40">
        <f t="shared" si="72"/>
        <v>8.5720844106860206</v>
      </c>
      <c r="BC56" s="51" t="str">
        <f t="shared" ca="1" si="73"/>
        <v>Dooblo 2</v>
      </c>
      <c r="BD56" s="51">
        <f t="shared" si="74"/>
        <v>23464770</v>
      </c>
      <c r="BE56" s="51">
        <f t="shared" ca="1" si="75"/>
        <v>28.196175</v>
      </c>
      <c r="BF56" s="51">
        <f t="shared" ca="1" si="76"/>
        <v>-26.037710000000001</v>
      </c>
    </row>
    <row r="57" spans="2:58" x14ac:dyDescent="0.3">
      <c r="B57" s="58">
        <v>23464820</v>
      </c>
      <c r="C57" s="58"/>
      <c r="D57" s="58"/>
      <c r="E57" s="71"/>
      <c r="F57" s="70"/>
      <c r="G57" s="58"/>
      <c r="H57" s="58"/>
      <c r="I57" s="58"/>
      <c r="J57" s="58">
        <v>79914186</v>
      </c>
      <c r="K57" s="58">
        <v>2</v>
      </c>
      <c r="L57" s="58"/>
      <c r="M57" s="49"/>
      <c r="N57" s="49"/>
      <c r="O57" s="49">
        <v>-25.525202285599999</v>
      </c>
      <c r="P57" s="49">
        <v>28.097224300699999</v>
      </c>
      <c r="Q57" s="49">
        <v>-25.525169999999999</v>
      </c>
      <c r="R57" s="49">
        <v>28.097111000000002</v>
      </c>
      <c r="S57" s="49">
        <v>-25.525169999999999</v>
      </c>
      <c r="T57" s="49">
        <v>28.097111000000002</v>
      </c>
      <c r="U57" s="49">
        <v>-25.525217999999999</v>
      </c>
      <c r="V57" s="49">
        <v>28.097073000000002</v>
      </c>
      <c r="W57" s="49">
        <v>-25.525192000000001</v>
      </c>
      <c r="X57" s="49">
        <v>28.097100999999999</v>
      </c>
      <c r="Y57" s="29">
        <f t="shared" si="44"/>
        <v>12.99053490099733</v>
      </c>
      <c r="Z57" s="29">
        <f t="shared" si="45"/>
        <v>0</v>
      </c>
      <c r="AA57" s="29">
        <f t="shared" si="46"/>
        <v>6.326566893862795</v>
      </c>
      <c r="AB57" s="29">
        <f t="shared" si="47"/>
        <v>2.4296760218809332</v>
      </c>
      <c r="AC57" s="29">
        <f t="shared" si="48"/>
        <v>6.326566893862795</v>
      </c>
      <c r="AD57" s="29">
        <f t="shared" si="49"/>
        <v>2.4296760218809332</v>
      </c>
      <c r="AE57" s="29">
        <f t="shared" si="50"/>
        <v>4.0232857959525692</v>
      </c>
      <c r="AF57" s="30" t="str">
        <f t="shared" si="51"/>
        <v>Correct</v>
      </c>
      <c r="AG57" s="30" t="str">
        <f t="shared" si="52"/>
        <v>Correct</v>
      </c>
      <c r="AH57" s="30" t="str">
        <f t="shared" si="53"/>
        <v>Correct</v>
      </c>
      <c r="AI57" s="30" t="str">
        <f t="shared" si="54"/>
        <v>Correct</v>
      </c>
      <c r="AJ57" s="30" t="str">
        <f t="shared" si="55"/>
        <v>Correct</v>
      </c>
      <c r="AK57" s="30" t="str">
        <f t="shared" si="56"/>
        <v>Correct</v>
      </c>
      <c r="AL57" s="30" t="str">
        <f t="shared" si="57"/>
        <v>Correct</v>
      </c>
      <c r="AM57" s="31">
        <f t="shared" si="58"/>
        <v>7</v>
      </c>
      <c r="AN57" s="32">
        <f t="shared" si="59"/>
        <v>1</v>
      </c>
      <c r="AO57" s="78"/>
      <c r="AP57" s="51">
        <f t="shared" si="60"/>
        <v>3</v>
      </c>
      <c r="AQ57" s="51">
        <f t="shared" si="61"/>
        <v>3</v>
      </c>
      <c r="AR57" s="51">
        <f t="shared" si="62"/>
        <v>3</v>
      </c>
      <c r="AS57" s="51">
        <f t="shared" si="63"/>
        <v>3</v>
      </c>
      <c r="AT57" s="51">
        <f t="shared" si="64"/>
        <v>3</v>
      </c>
      <c r="AU57" s="51">
        <f t="shared" si="65"/>
        <v>1</v>
      </c>
      <c r="AV57" s="51">
        <f t="shared" si="66"/>
        <v>2</v>
      </c>
      <c r="AW57" s="51">
        <f t="shared" si="67"/>
        <v>3</v>
      </c>
      <c r="AX57" s="51">
        <f t="shared" si="68"/>
        <v>4</v>
      </c>
      <c r="AY57" s="40">
        <f t="shared" si="69"/>
        <v>0</v>
      </c>
      <c r="AZ57" s="40">
        <f t="shared" si="70"/>
        <v>0</v>
      </c>
      <c r="BA57" s="40">
        <f t="shared" si="71"/>
        <v>4.0232857959525692</v>
      </c>
      <c r="BB57" s="40">
        <f t="shared" si="72"/>
        <v>2.4296760218809332</v>
      </c>
      <c r="BC57" s="51" t="str">
        <f t="shared" ca="1" si="73"/>
        <v>Dooblo 1</v>
      </c>
      <c r="BD57" s="51">
        <f t="shared" si="74"/>
        <v>23464820</v>
      </c>
      <c r="BE57" s="51">
        <f t="shared" ca="1" si="75"/>
        <v>28.097111000000002</v>
      </c>
      <c r="BF57" s="51">
        <f t="shared" ca="1" si="76"/>
        <v>-25.525169999999999</v>
      </c>
    </row>
    <row r="58" spans="2:58" x14ac:dyDescent="0.3">
      <c r="B58" s="58">
        <v>23464874</v>
      </c>
      <c r="C58" s="58"/>
      <c r="D58" s="58"/>
      <c r="E58" s="71"/>
      <c r="F58" s="70"/>
      <c r="G58" s="58"/>
      <c r="H58" s="58"/>
      <c r="I58" s="58"/>
      <c r="J58" s="58">
        <v>76310491</v>
      </c>
      <c r="K58" s="58">
        <v>5</v>
      </c>
      <c r="L58" s="58"/>
      <c r="M58" s="49"/>
      <c r="N58" s="49"/>
      <c r="O58" s="49">
        <v>-26.073962742599999</v>
      </c>
      <c r="P58" s="49">
        <v>27.7548127385</v>
      </c>
      <c r="Q58" s="49">
        <v>-26.072133999999998</v>
      </c>
      <c r="R58" s="49">
        <v>27.756131</v>
      </c>
      <c r="S58" s="49">
        <v>-26.072151999999999</v>
      </c>
      <c r="T58" s="49">
        <v>27.756065</v>
      </c>
      <c r="U58" s="49">
        <v>-26.072139</v>
      </c>
      <c r="V58" s="49">
        <v>27.756067000000002</v>
      </c>
      <c r="W58" s="49">
        <v>-26.072020999999999</v>
      </c>
      <c r="X58" s="49">
        <v>27.756081999999999</v>
      </c>
      <c r="Y58" s="29">
        <f t="shared" si="44"/>
        <v>232.09705848684825</v>
      </c>
      <c r="Z58" s="29">
        <f t="shared" si="45"/>
        <v>7.5495948955814907</v>
      </c>
      <c r="AA58" s="29">
        <f t="shared" si="46"/>
        <v>7.1334259068240868</v>
      </c>
      <c r="AB58" s="29">
        <f t="shared" si="47"/>
        <v>12.382416408870611</v>
      </c>
      <c r="AC58" s="29">
        <f t="shared" si="48"/>
        <v>1.2982206744556191</v>
      </c>
      <c r="AD58" s="29">
        <f t="shared" si="49"/>
        <v>13.028291617924959</v>
      </c>
      <c r="AE58" s="29">
        <f t="shared" si="50"/>
        <v>11.73017714095792</v>
      </c>
      <c r="AF58" s="30" t="str">
        <f t="shared" si="51"/>
        <v/>
      </c>
      <c r="AG58" s="30" t="str">
        <f t="shared" si="52"/>
        <v>Correct</v>
      </c>
      <c r="AH58" s="30" t="str">
        <f t="shared" si="53"/>
        <v>Correct</v>
      </c>
      <c r="AI58" s="30" t="str">
        <f t="shared" si="54"/>
        <v>Correct</v>
      </c>
      <c r="AJ58" s="30" t="str">
        <f t="shared" si="55"/>
        <v>Correct</v>
      </c>
      <c r="AK58" s="30" t="str">
        <f t="shared" si="56"/>
        <v>Correct</v>
      </c>
      <c r="AL58" s="30" t="str">
        <f t="shared" si="57"/>
        <v>Correct</v>
      </c>
      <c r="AM58" s="31">
        <f t="shared" si="58"/>
        <v>6</v>
      </c>
      <c r="AN58" s="32">
        <f t="shared" si="59"/>
        <v>0.8571428571428571</v>
      </c>
      <c r="AO58" s="78"/>
      <c r="AP58" s="51">
        <f t="shared" si="60"/>
        <v>3</v>
      </c>
      <c r="AQ58" s="51">
        <f t="shared" si="61"/>
        <v>3</v>
      </c>
      <c r="AR58" s="51">
        <f t="shared" si="62"/>
        <v>3</v>
      </c>
      <c r="AS58" s="51">
        <f t="shared" si="63"/>
        <v>3</v>
      </c>
      <c r="AT58" s="51">
        <f t="shared" si="64"/>
        <v>3</v>
      </c>
      <c r="AU58" s="51">
        <f t="shared" si="65"/>
        <v>1</v>
      </c>
      <c r="AV58" s="51">
        <f t="shared" si="66"/>
        <v>2</v>
      </c>
      <c r="AW58" s="51">
        <f t="shared" si="67"/>
        <v>3</v>
      </c>
      <c r="AX58" s="51">
        <f t="shared" si="68"/>
        <v>4</v>
      </c>
      <c r="AY58" s="40">
        <f t="shared" si="69"/>
        <v>7.1334259068240868</v>
      </c>
      <c r="AZ58" s="40">
        <f t="shared" si="70"/>
        <v>1.2982206744556191</v>
      </c>
      <c r="BA58" s="40">
        <f t="shared" si="71"/>
        <v>1.2982206744556191</v>
      </c>
      <c r="BB58" s="40">
        <f t="shared" si="72"/>
        <v>11.73017714095792</v>
      </c>
      <c r="BC58" s="51" t="str">
        <f t="shared" ca="1" si="73"/>
        <v>Dooblo 2</v>
      </c>
      <c r="BD58" s="51">
        <f t="shared" si="74"/>
        <v>23464874</v>
      </c>
      <c r="BE58" s="51">
        <f t="shared" ca="1" si="75"/>
        <v>27.756065</v>
      </c>
      <c r="BF58" s="51">
        <f t="shared" ca="1" si="76"/>
        <v>-26.072151999999999</v>
      </c>
    </row>
    <row r="59" spans="2:58" x14ac:dyDescent="0.3">
      <c r="B59" s="58">
        <v>23464896</v>
      </c>
      <c r="C59" s="58"/>
      <c r="D59" s="58"/>
      <c r="E59" s="71"/>
      <c r="F59" s="70"/>
      <c r="G59" s="58"/>
      <c r="H59" s="58"/>
      <c r="I59" s="58"/>
      <c r="J59" s="58">
        <v>79816338</v>
      </c>
      <c r="K59" s="58" t="s">
        <v>63</v>
      </c>
      <c r="L59" s="58"/>
      <c r="M59" s="49"/>
      <c r="N59" s="49"/>
      <c r="O59" s="49">
        <v>-25.995217590700001</v>
      </c>
      <c r="P59" s="49">
        <v>28.2131535764</v>
      </c>
      <c r="Q59" s="49">
        <v>-25.995217</v>
      </c>
      <c r="R59" s="49">
        <v>28.213156999999999</v>
      </c>
      <c r="S59" s="49">
        <v>-25.995446000000001</v>
      </c>
      <c r="T59" s="49">
        <v>28.213090000000001</v>
      </c>
      <c r="U59" s="49">
        <v>-25.995355</v>
      </c>
      <c r="V59" s="49">
        <v>28.213218000000001</v>
      </c>
      <c r="W59" s="49">
        <v>-25.995431</v>
      </c>
      <c r="X59" s="49">
        <v>28.213301999999999</v>
      </c>
      <c r="Y59" s="29">
        <f t="shared" si="44"/>
        <v>0.37974119186401367</v>
      </c>
      <c r="Z59" s="29">
        <f t="shared" si="45"/>
        <v>23.642892149921657</v>
      </c>
      <c r="AA59" s="29">
        <f t="shared" si="46"/>
        <v>15.127813874904916</v>
      </c>
      <c r="AB59" s="29">
        <f t="shared" si="47"/>
        <v>26.450854931979517</v>
      </c>
      <c r="AC59" s="29">
        <f t="shared" si="48"/>
        <v>16.795232138526295</v>
      </c>
      <c r="AD59" s="29">
        <f t="shared" si="49"/>
        <v>23.619055026551592</v>
      </c>
      <c r="AE59" s="29">
        <f t="shared" si="50"/>
        <v>11.945637282920529</v>
      </c>
      <c r="AF59" s="30" t="str">
        <f t="shared" si="51"/>
        <v>Correct</v>
      </c>
      <c r="AG59" s="30" t="str">
        <f t="shared" si="52"/>
        <v>Correct</v>
      </c>
      <c r="AH59" s="30" t="str">
        <f t="shared" si="53"/>
        <v>Correct</v>
      </c>
      <c r="AI59" s="30" t="str">
        <f t="shared" si="54"/>
        <v>Correct</v>
      </c>
      <c r="AJ59" s="30" t="str">
        <f t="shared" si="55"/>
        <v>Correct</v>
      </c>
      <c r="AK59" s="30" t="str">
        <f t="shared" si="56"/>
        <v>Correct</v>
      </c>
      <c r="AL59" s="30" t="str">
        <f t="shared" si="57"/>
        <v>Correct</v>
      </c>
      <c r="AM59" s="31">
        <f t="shared" si="58"/>
        <v>7</v>
      </c>
      <c r="AN59" s="32">
        <f t="shared" si="59"/>
        <v>1</v>
      </c>
      <c r="AO59" s="78"/>
      <c r="AP59" s="51">
        <f t="shared" si="60"/>
        <v>3</v>
      </c>
      <c r="AQ59" s="51">
        <f t="shared" si="61"/>
        <v>3</v>
      </c>
      <c r="AR59" s="51">
        <f t="shared" si="62"/>
        <v>3</v>
      </c>
      <c r="AS59" s="51">
        <f t="shared" si="63"/>
        <v>3</v>
      </c>
      <c r="AT59" s="51">
        <f t="shared" si="64"/>
        <v>3</v>
      </c>
      <c r="AU59" s="51">
        <f t="shared" si="65"/>
        <v>1</v>
      </c>
      <c r="AV59" s="51">
        <f t="shared" si="66"/>
        <v>2</v>
      </c>
      <c r="AW59" s="51">
        <f t="shared" si="67"/>
        <v>3</v>
      </c>
      <c r="AX59" s="51">
        <f t="shared" si="68"/>
        <v>4</v>
      </c>
      <c r="AY59" s="40">
        <f t="shared" si="69"/>
        <v>15.127813874904916</v>
      </c>
      <c r="AZ59" s="40">
        <f t="shared" si="70"/>
        <v>16.795232138526295</v>
      </c>
      <c r="BA59" s="40">
        <f t="shared" si="71"/>
        <v>11.945637282920529</v>
      </c>
      <c r="BB59" s="40">
        <f t="shared" si="72"/>
        <v>11.945637282920529</v>
      </c>
      <c r="BC59" s="51" t="str">
        <f t="shared" ca="1" si="73"/>
        <v>Dooblo 3</v>
      </c>
      <c r="BD59" s="51">
        <f t="shared" si="74"/>
        <v>23464896</v>
      </c>
      <c r="BE59" s="51">
        <f t="shared" ca="1" si="75"/>
        <v>28.213218000000001</v>
      </c>
      <c r="BF59" s="51">
        <f t="shared" ca="1" si="76"/>
        <v>-25.995355</v>
      </c>
    </row>
    <row r="60" spans="2:58" x14ac:dyDescent="0.3">
      <c r="B60" s="58">
        <v>23465088</v>
      </c>
      <c r="C60" s="58"/>
      <c r="D60" s="58"/>
      <c r="E60" s="71"/>
      <c r="F60" s="70"/>
      <c r="G60" s="58"/>
      <c r="H60" s="58"/>
      <c r="I60" s="58"/>
      <c r="J60" s="58">
        <v>79810935</v>
      </c>
      <c r="K60" s="58">
        <v>1</v>
      </c>
      <c r="L60" s="58"/>
      <c r="M60" s="49"/>
      <c r="N60" s="49"/>
      <c r="O60" s="49">
        <v>-26.314569263999999</v>
      </c>
      <c r="P60" s="49">
        <v>27.8461627342</v>
      </c>
      <c r="Q60" s="49">
        <v>-26.314568999999999</v>
      </c>
      <c r="R60" s="49">
        <v>27.846163000000001</v>
      </c>
      <c r="S60" s="49">
        <v>-26.314568999999999</v>
      </c>
      <c r="T60" s="49">
        <v>27.846163000000001</v>
      </c>
      <c r="U60" s="49">
        <v>-26.314568999999999</v>
      </c>
      <c r="V60" s="49">
        <v>27.846163000000001</v>
      </c>
      <c r="W60" s="49">
        <v>-26.314867</v>
      </c>
      <c r="X60" s="49">
        <v>27.846091999999999</v>
      </c>
      <c r="Y60" s="29">
        <f t="shared" si="44"/>
        <v>0</v>
      </c>
      <c r="Z60" s="29">
        <f t="shared" si="45"/>
        <v>0</v>
      </c>
      <c r="AA60" s="29">
        <f t="shared" si="46"/>
        <v>0</v>
      </c>
      <c r="AB60" s="29">
        <f t="shared" si="47"/>
        <v>30.344119256629611</v>
      </c>
      <c r="AC60" s="29">
        <f t="shared" si="48"/>
        <v>0</v>
      </c>
      <c r="AD60" s="29">
        <f t="shared" si="49"/>
        <v>30.344119256629611</v>
      </c>
      <c r="AE60" s="29">
        <f t="shared" si="50"/>
        <v>30.344119256629611</v>
      </c>
      <c r="AF60" s="30" t="str">
        <f t="shared" si="51"/>
        <v>Correct</v>
      </c>
      <c r="AG60" s="30" t="str">
        <f t="shared" si="52"/>
        <v>Correct</v>
      </c>
      <c r="AH60" s="30" t="str">
        <f t="shared" si="53"/>
        <v>Correct</v>
      </c>
      <c r="AI60" s="30" t="str">
        <f t="shared" si="54"/>
        <v>Correct</v>
      </c>
      <c r="AJ60" s="30" t="str">
        <f t="shared" si="55"/>
        <v>Correct</v>
      </c>
      <c r="AK60" s="30" t="str">
        <f t="shared" si="56"/>
        <v>Correct</v>
      </c>
      <c r="AL60" s="30" t="str">
        <f t="shared" si="57"/>
        <v>Correct</v>
      </c>
      <c r="AM60" s="31">
        <f t="shared" si="58"/>
        <v>7</v>
      </c>
      <c r="AN60" s="32">
        <f t="shared" si="59"/>
        <v>1</v>
      </c>
      <c r="AO60" s="78"/>
      <c r="AP60" s="51">
        <f t="shared" si="60"/>
        <v>3</v>
      </c>
      <c r="AQ60" s="51">
        <f t="shared" si="61"/>
        <v>3</v>
      </c>
      <c r="AR60" s="51">
        <f t="shared" si="62"/>
        <v>3</v>
      </c>
      <c r="AS60" s="51">
        <f t="shared" si="63"/>
        <v>3</v>
      </c>
      <c r="AT60" s="51">
        <f t="shared" si="64"/>
        <v>3</v>
      </c>
      <c r="AU60" s="51">
        <f t="shared" si="65"/>
        <v>1</v>
      </c>
      <c r="AV60" s="51">
        <f t="shared" si="66"/>
        <v>2</v>
      </c>
      <c r="AW60" s="51">
        <f t="shared" si="67"/>
        <v>3</v>
      </c>
      <c r="AX60" s="51">
        <f t="shared" si="68"/>
        <v>4</v>
      </c>
      <c r="AY60" s="40">
        <f t="shared" si="69"/>
        <v>0</v>
      </c>
      <c r="AZ60" s="40">
        <f t="shared" si="70"/>
        <v>0</v>
      </c>
      <c r="BA60" s="40">
        <f t="shared" si="71"/>
        <v>0</v>
      </c>
      <c r="BB60" s="40">
        <f t="shared" si="72"/>
        <v>30.344119256629611</v>
      </c>
      <c r="BC60" s="51" t="str">
        <f t="shared" ca="1" si="73"/>
        <v>Dooblo 1</v>
      </c>
      <c r="BD60" s="51">
        <f t="shared" si="74"/>
        <v>23465088</v>
      </c>
      <c r="BE60" s="51">
        <f t="shared" ca="1" si="75"/>
        <v>27.846163000000001</v>
      </c>
      <c r="BF60" s="51">
        <f t="shared" ca="1" si="76"/>
        <v>-26.314568999999999</v>
      </c>
    </row>
    <row r="61" spans="2:58" x14ac:dyDescent="0.3">
      <c r="B61" s="58">
        <v>23465335</v>
      </c>
      <c r="C61" s="58"/>
      <c r="D61" s="58"/>
      <c r="E61" s="71"/>
      <c r="F61" s="70"/>
      <c r="G61" s="58"/>
      <c r="H61" s="58"/>
      <c r="I61" s="58"/>
      <c r="J61" s="58">
        <v>79816179</v>
      </c>
      <c r="K61" s="58">
        <v>4</v>
      </c>
      <c r="L61" s="58"/>
      <c r="M61" s="49"/>
      <c r="N61" s="49"/>
      <c r="O61" s="49">
        <v>-26.009433237300001</v>
      </c>
      <c r="P61" s="49">
        <v>28.187160783300001</v>
      </c>
      <c r="Q61" s="49">
        <v>-26.008150000000001</v>
      </c>
      <c r="R61" s="49">
        <v>28.187221999999998</v>
      </c>
      <c r="S61" s="49">
        <v>-26.005779</v>
      </c>
      <c r="T61" s="49">
        <v>28.191158999999999</v>
      </c>
      <c r="U61" s="49">
        <v>-26.008309000000001</v>
      </c>
      <c r="V61" s="49">
        <v>28.187111000000002</v>
      </c>
      <c r="W61" s="49">
        <v>-26.008230999999999</v>
      </c>
      <c r="X61" s="49">
        <v>28.187246999999999</v>
      </c>
      <c r="Y61" s="29">
        <f t="shared" si="44"/>
        <v>125.95184444214769</v>
      </c>
      <c r="Z61" s="29">
        <f t="shared" si="45"/>
        <v>495.62457788444749</v>
      </c>
      <c r="AA61" s="29">
        <f t="shared" si="46"/>
        <v>19.878916412243264</v>
      </c>
      <c r="AB61" s="29">
        <f t="shared" si="47"/>
        <v>8.4112888296969945</v>
      </c>
      <c r="AC61" s="29">
        <f t="shared" si="48"/>
        <v>513.89462450936855</v>
      </c>
      <c r="AD61" s="29">
        <f t="shared" si="49"/>
        <v>496.96070528632606</v>
      </c>
      <c r="AE61" s="29">
        <f t="shared" si="50"/>
        <v>16.944820466684885</v>
      </c>
      <c r="AF61" s="30" t="str">
        <f t="shared" si="51"/>
        <v/>
      </c>
      <c r="AG61" s="30" t="str">
        <f t="shared" si="52"/>
        <v/>
      </c>
      <c r="AH61" s="30" t="str">
        <f t="shared" si="53"/>
        <v>Correct</v>
      </c>
      <c r="AI61" s="30" t="str">
        <f t="shared" si="54"/>
        <v>Correct</v>
      </c>
      <c r="AJ61" s="30" t="str">
        <f t="shared" si="55"/>
        <v/>
      </c>
      <c r="AK61" s="30" t="str">
        <f t="shared" si="56"/>
        <v/>
      </c>
      <c r="AL61" s="30" t="str">
        <f t="shared" si="57"/>
        <v>Correct</v>
      </c>
      <c r="AM61" s="31">
        <f t="shared" si="58"/>
        <v>3</v>
      </c>
      <c r="AN61" s="32">
        <f t="shared" si="59"/>
        <v>0.42857142857142855</v>
      </c>
      <c r="AO61" s="78"/>
      <c r="AP61" s="51">
        <f t="shared" si="60"/>
        <v>2</v>
      </c>
      <c r="AQ61" s="51">
        <f t="shared" si="61"/>
        <v>0</v>
      </c>
      <c r="AR61" s="51">
        <f t="shared" si="62"/>
        <v>2</v>
      </c>
      <c r="AS61" s="51">
        <f t="shared" si="63"/>
        <v>2</v>
      </c>
      <c r="AT61" s="51">
        <f t="shared" si="64"/>
        <v>2</v>
      </c>
      <c r="AU61" s="51">
        <f t="shared" si="65"/>
        <v>1</v>
      </c>
      <c r="AV61" s="51">
        <f t="shared" si="66"/>
        <v>0</v>
      </c>
      <c r="AW61" s="51">
        <f t="shared" si="67"/>
        <v>3</v>
      </c>
      <c r="AX61" s="51">
        <f t="shared" si="68"/>
        <v>4</v>
      </c>
      <c r="AY61" s="40">
        <f t="shared" si="69"/>
        <v>8.4112888296969945</v>
      </c>
      <c r="AZ61" s="40" t="str">
        <f t="shared" si="70"/>
        <v/>
      </c>
      <c r="BA61" s="40">
        <f t="shared" si="71"/>
        <v>16.944820466684885</v>
      </c>
      <c r="BB61" s="40">
        <f t="shared" si="72"/>
        <v>8.4112888296969945</v>
      </c>
      <c r="BC61" s="51" t="str">
        <f t="shared" ca="1" si="73"/>
        <v>Dooblo 1</v>
      </c>
      <c r="BD61" s="51">
        <f t="shared" si="74"/>
        <v>23465335</v>
      </c>
      <c r="BE61" s="51">
        <f t="shared" ca="1" si="75"/>
        <v>28.187221999999998</v>
      </c>
      <c r="BF61" s="51">
        <f t="shared" ca="1" si="76"/>
        <v>-26.008150000000001</v>
      </c>
    </row>
    <row r="62" spans="2:58" x14ac:dyDescent="0.3">
      <c r="B62" s="58">
        <v>23465348</v>
      </c>
      <c r="C62" s="58"/>
      <c r="D62" s="58"/>
      <c r="E62" s="71"/>
      <c r="F62" s="70"/>
      <c r="G62" s="58"/>
      <c r="H62" s="58"/>
      <c r="I62" s="58"/>
      <c r="J62" s="58">
        <v>79710991</v>
      </c>
      <c r="K62" s="58">
        <v>3</v>
      </c>
      <c r="L62" s="58"/>
      <c r="M62" s="49"/>
      <c r="N62" s="49"/>
      <c r="O62" s="49">
        <v>-26.395524669699999</v>
      </c>
      <c r="P62" s="49">
        <v>28.394260319899999</v>
      </c>
      <c r="Q62" s="49">
        <v>-26.3962</v>
      </c>
      <c r="R62" s="49">
        <v>28.393736000000001</v>
      </c>
      <c r="S62" s="49">
        <v>-26.3962</v>
      </c>
      <c r="T62" s="49">
        <v>28.393736000000001</v>
      </c>
      <c r="U62" s="49">
        <v>-26.396132000000001</v>
      </c>
      <c r="V62" s="49">
        <v>28.394030999999998</v>
      </c>
      <c r="W62" s="49">
        <v>-26.396744999999999</v>
      </c>
      <c r="X62" s="49">
        <v>28.393263999999999</v>
      </c>
      <c r="Y62" s="29">
        <f t="shared" si="44"/>
        <v>88.10757760468357</v>
      </c>
      <c r="Z62" s="29">
        <f t="shared" si="45"/>
        <v>0</v>
      </c>
      <c r="AA62" s="29">
        <f t="shared" si="46"/>
        <v>33.47004483975735</v>
      </c>
      <c r="AB62" s="29">
        <f t="shared" si="47"/>
        <v>74.810701445897195</v>
      </c>
      <c r="AC62" s="29">
        <f t="shared" si="48"/>
        <v>33.47004483975735</v>
      </c>
      <c r="AD62" s="29">
        <f t="shared" si="49"/>
        <v>74.810701445897195</v>
      </c>
      <c r="AE62" s="29">
        <f t="shared" si="50"/>
        <v>104.25590234605964</v>
      </c>
      <c r="AF62" s="30" t="str">
        <f t="shared" si="51"/>
        <v>Correct</v>
      </c>
      <c r="AG62" s="30" t="str">
        <f t="shared" si="52"/>
        <v>Correct</v>
      </c>
      <c r="AH62" s="30" t="str">
        <f t="shared" si="53"/>
        <v>Correct</v>
      </c>
      <c r="AI62" s="30" t="str">
        <f t="shared" si="54"/>
        <v>Correct</v>
      </c>
      <c r="AJ62" s="30" t="str">
        <f t="shared" si="55"/>
        <v>Correct</v>
      </c>
      <c r="AK62" s="30" t="str">
        <f t="shared" si="56"/>
        <v>Correct</v>
      </c>
      <c r="AL62" s="30" t="str">
        <f t="shared" si="57"/>
        <v/>
      </c>
      <c r="AM62" s="31">
        <f t="shared" si="58"/>
        <v>6</v>
      </c>
      <c r="AN62" s="32">
        <f t="shared" si="59"/>
        <v>0.8571428571428571</v>
      </c>
      <c r="AO62" s="78"/>
      <c r="AP62" s="51">
        <f t="shared" si="60"/>
        <v>3</v>
      </c>
      <c r="AQ62" s="51">
        <f t="shared" si="61"/>
        <v>3</v>
      </c>
      <c r="AR62" s="51">
        <f t="shared" si="62"/>
        <v>2</v>
      </c>
      <c r="AS62" s="51">
        <f t="shared" si="63"/>
        <v>2</v>
      </c>
      <c r="AT62" s="51">
        <f t="shared" si="64"/>
        <v>3</v>
      </c>
      <c r="AU62" s="51">
        <f t="shared" si="65"/>
        <v>1</v>
      </c>
      <c r="AV62" s="51">
        <f t="shared" si="66"/>
        <v>2</v>
      </c>
      <c r="AW62" s="51">
        <f t="shared" si="67"/>
        <v>0</v>
      </c>
      <c r="AX62" s="51">
        <f t="shared" si="68"/>
        <v>0</v>
      </c>
      <c r="AY62" s="40">
        <f t="shared" si="69"/>
        <v>0</v>
      </c>
      <c r="AZ62" s="40">
        <f t="shared" si="70"/>
        <v>0</v>
      </c>
      <c r="BA62" s="40" t="str">
        <f t="shared" si="71"/>
        <v/>
      </c>
      <c r="BB62" s="40" t="str">
        <f t="shared" si="72"/>
        <v/>
      </c>
      <c r="BC62" s="51" t="str">
        <f t="shared" ca="1" si="73"/>
        <v>Dooblo 1</v>
      </c>
      <c r="BD62" s="51">
        <f t="shared" si="74"/>
        <v>23465348</v>
      </c>
      <c r="BE62" s="51">
        <f t="shared" ca="1" si="75"/>
        <v>28.393736000000001</v>
      </c>
      <c r="BF62" s="51">
        <f t="shared" ca="1" si="76"/>
        <v>-26.3962</v>
      </c>
    </row>
    <row r="63" spans="2:58" x14ac:dyDescent="0.3">
      <c r="B63" s="58">
        <v>23465981</v>
      </c>
      <c r="C63" s="58"/>
      <c r="D63" s="58"/>
      <c r="E63" s="71"/>
      <c r="F63" s="70"/>
      <c r="G63" s="58"/>
      <c r="H63" s="58"/>
      <c r="I63" s="58"/>
      <c r="J63" s="58">
        <v>79810128</v>
      </c>
      <c r="K63" s="58">
        <v>2</v>
      </c>
      <c r="L63" s="58"/>
      <c r="M63" s="49"/>
      <c r="N63" s="49"/>
      <c r="O63" s="49">
        <v>-26.4922640174</v>
      </c>
      <c r="P63" s="49">
        <v>27.882349617799999</v>
      </c>
      <c r="Q63" s="49">
        <v>-26.432661</v>
      </c>
      <c r="R63" s="49">
        <v>27.867685000000002</v>
      </c>
      <c r="S63" s="49">
        <v>-26.432661</v>
      </c>
      <c r="T63" s="49">
        <v>27.867685000000002</v>
      </c>
      <c r="U63" s="49">
        <v>-26.492218999999999</v>
      </c>
      <c r="V63" s="49">
        <v>27.882328000000001</v>
      </c>
      <c r="W63" s="49">
        <v>-26.432661</v>
      </c>
      <c r="X63" s="49">
        <v>27.867685000000002</v>
      </c>
      <c r="Y63" s="29">
        <f t="shared" si="44"/>
        <v>6081.2521419263203</v>
      </c>
      <c r="Z63" s="29">
        <f t="shared" si="45"/>
        <v>0</v>
      </c>
      <c r="AA63" s="29">
        <f t="shared" si="46"/>
        <v>6076.3454065167798</v>
      </c>
      <c r="AB63" s="29">
        <f t="shared" si="47"/>
        <v>0</v>
      </c>
      <c r="AC63" s="29">
        <f t="shared" si="48"/>
        <v>6076.3454065167798</v>
      </c>
      <c r="AD63" s="29">
        <f t="shared" si="49"/>
        <v>0</v>
      </c>
      <c r="AE63" s="29">
        <f t="shared" si="50"/>
        <v>6076.3454065167798</v>
      </c>
      <c r="AF63" s="30" t="str">
        <f t="shared" si="51"/>
        <v/>
      </c>
      <c r="AG63" s="30" t="str">
        <f t="shared" si="52"/>
        <v>Correct</v>
      </c>
      <c r="AH63" s="30" t="str">
        <f t="shared" si="53"/>
        <v/>
      </c>
      <c r="AI63" s="30" t="str">
        <f t="shared" si="54"/>
        <v>Correct</v>
      </c>
      <c r="AJ63" s="30" t="str">
        <f t="shared" si="55"/>
        <v/>
      </c>
      <c r="AK63" s="30" t="str">
        <f t="shared" si="56"/>
        <v>Correct</v>
      </c>
      <c r="AL63" s="30" t="str">
        <f t="shared" si="57"/>
        <v/>
      </c>
      <c r="AM63" s="31">
        <f t="shared" si="58"/>
        <v>3</v>
      </c>
      <c r="AN63" s="32">
        <f t="shared" si="59"/>
        <v>0.42857142857142855</v>
      </c>
      <c r="AO63" s="78"/>
      <c r="AP63" s="51">
        <f t="shared" si="60"/>
        <v>2</v>
      </c>
      <c r="AQ63" s="51">
        <f t="shared" si="61"/>
        <v>2</v>
      </c>
      <c r="AR63" s="51">
        <f t="shared" si="62"/>
        <v>0</v>
      </c>
      <c r="AS63" s="51">
        <f t="shared" si="63"/>
        <v>2</v>
      </c>
      <c r="AT63" s="51">
        <f t="shared" si="64"/>
        <v>2</v>
      </c>
      <c r="AU63" s="51">
        <f t="shared" si="65"/>
        <v>1</v>
      </c>
      <c r="AV63" s="51">
        <f t="shared" si="66"/>
        <v>2</v>
      </c>
      <c r="AW63" s="51">
        <f t="shared" si="67"/>
        <v>0</v>
      </c>
      <c r="AX63" s="51">
        <f t="shared" si="68"/>
        <v>4</v>
      </c>
      <c r="AY63" s="40">
        <f t="shared" si="69"/>
        <v>0</v>
      </c>
      <c r="AZ63" s="40">
        <f t="shared" si="70"/>
        <v>0</v>
      </c>
      <c r="BA63" s="40" t="str">
        <f t="shared" si="71"/>
        <v/>
      </c>
      <c r="BB63" s="40">
        <f t="shared" si="72"/>
        <v>0</v>
      </c>
      <c r="BC63" s="51" t="str">
        <f t="shared" ca="1" si="73"/>
        <v>Dooblo 1</v>
      </c>
      <c r="BD63" s="51">
        <f t="shared" si="74"/>
        <v>23465981</v>
      </c>
      <c r="BE63" s="51">
        <f t="shared" ca="1" si="75"/>
        <v>27.867685000000002</v>
      </c>
      <c r="BF63" s="51">
        <f t="shared" ca="1" si="76"/>
        <v>-26.432661</v>
      </c>
    </row>
    <row r="64" spans="2:58" x14ac:dyDescent="0.3">
      <c r="B64" s="58">
        <v>23466099</v>
      </c>
      <c r="C64" s="58"/>
      <c r="D64" s="58"/>
      <c r="E64" s="71"/>
      <c r="F64" s="70"/>
      <c r="G64" s="58"/>
      <c r="H64" s="58"/>
      <c r="I64" s="58"/>
      <c r="J64" s="58">
        <v>79714614</v>
      </c>
      <c r="K64" s="58">
        <v>5</v>
      </c>
      <c r="L64" s="58"/>
      <c r="M64" s="49"/>
      <c r="N64" s="49"/>
      <c r="O64" s="49">
        <v>-26.011952848899998</v>
      </c>
      <c r="P64" s="49">
        <v>28.203856371600001</v>
      </c>
      <c r="Q64" s="49">
        <v>-26.011514999999999</v>
      </c>
      <c r="R64" s="49">
        <v>28.203994999999999</v>
      </c>
      <c r="S64" s="49">
        <v>-26.011357</v>
      </c>
      <c r="T64" s="49">
        <v>28.203852000000001</v>
      </c>
      <c r="U64" s="49">
        <v>-26.011479999999999</v>
      </c>
      <c r="V64" s="49">
        <v>28.203921000000001</v>
      </c>
      <c r="W64" s="49">
        <v>-26.011216000000001</v>
      </c>
      <c r="X64" s="49">
        <v>28.203723</v>
      </c>
      <c r="Y64" s="29">
        <f t="shared" si="44"/>
        <v>45.591089211987288</v>
      </c>
      <c r="Z64" s="29">
        <f t="shared" si="45"/>
        <v>22.193752963994172</v>
      </c>
      <c r="AA64" s="29">
        <f t="shared" si="46"/>
        <v>8.9148238242870992</v>
      </c>
      <c r="AB64" s="29">
        <f t="shared" si="47"/>
        <v>42.109878142699841</v>
      </c>
      <c r="AC64" s="29">
        <f t="shared" si="48"/>
        <v>14.2876834929202</v>
      </c>
      <c r="AD64" s="29">
        <f t="shared" si="49"/>
        <v>19.916511433698105</v>
      </c>
      <c r="AE64" s="29">
        <f t="shared" si="50"/>
        <v>33.970391384546602</v>
      </c>
      <c r="AF64" s="30" t="str">
        <f t="shared" si="51"/>
        <v>Correct</v>
      </c>
      <c r="AG64" s="30" t="str">
        <f t="shared" si="52"/>
        <v>Correct</v>
      </c>
      <c r="AH64" s="30" t="str">
        <f t="shared" si="53"/>
        <v>Correct</v>
      </c>
      <c r="AI64" s="30" t="str">
        <f t="shared" si="54"/>
        <v>Correct</v>
      </c>
      <c r="AJ64" s="30" t="str">
        <f t="shared" si="55"/>
        <v>Correct</v>
      </c>
      <c r="AK64" s="30" t="str">
        <f t="shared" si="56"/>
        <v>Correct</v>
      </c>
      <c r="AL64" s="30" t="str">
        <f t="shared" si="57"/>
        <v>Correct</v>
      </c>
      <c r="AM64" s="31">
        <f t="shared" si="58"/>
        <v>7</v>
      </c>
      <c r="AN64" s="32">
        <f t="shared" si="59"/>
        <v>1</v>
      </c>
      <c r="AO64" s="78"/>
      <c r="AP64" s="51">
        <f t="shared" si="60"/>
        <v>3</v>
      </c>
      <c r="AQ64" s="51">
        <f t="shared" si="61"/>
        <v>3</v>
      </c>
      <c r="AR64" s="51">
        <f t="shared" si="62"/>
        <v>3</v>
      </c>
      <c r="AS64" s="51">
        <f t="shared" si="63"/>
        <v>3</v>
      </c>
      <c r="AT64" s="51">
        <f t="shared" si="64"/>
        <v>3</v>
      </c>
      <c r="AU64" s="51">
        <f t="shared" si="65"/>
        <v>1</v>
      </c>
      <c r="AV64" s="51">
        <f t="shared" si="66"/>
        <v>2</v>
      </c>
      <c r="AW64" s="51">
        <f t="shared" si="67"/>
        <v>3</v>
      </c>
      <c r="AX64" s="51">
        <f t="shared" si="68"/>
        <v>4</v>
      </c>
      <c r="AY64" s="40">
        <f t="shared" si="69"/>
        <v>8.9148238242870992</v>
      </c>
      <c r="AZ64" s="40">
        <f t="shared" si="70"/>
        <v>14.2876834929202</v>
      </c>
      <c r="BA64" s="40">
        <f t="shared" si="71"/>
        <v>8.9148238242870992</v>
      </c>
      <c r="BB64" s="40">
        <f t="shared" si="72"/>
        <v>19.916511433698105</v>
      </c>
      <c r="BC64" s="51" t="str">
        <f t="shared" ca="1" si="73"/>
        <v>Dooblo 1</v>
      </c>
      <c r="BD64" s="51">
        <f t="shared" si="74"/>
        <v>23466099</v>
      </c>
      <c r="BE64" s="51">
        <f t="shared" ca="1" si="75"/>
        <v>28.203994999999999</v>
      </c>
      <c r="BF64" s="51">
        <f t="shared" ca="1" si="76"/>
        <v>-26.011514999999999</v>
      </c>
    </row>
    <row r="65" spans="2:58" x14ac:dyDescent="0.3">
      <c r="B65" s="58">
        <v>23466134</v>
      </c>
      <c r="C65" s="58"/>
      <c r="D65" s="58"/>
      <c r="E65" s="71"/>
      <c r="F65" s="70"/>
      <c r="G65" s="58"/>
      <c r="H65" s="58"/>
      <c r="I65" s="58"/>
      <c r="J65" s="58">
        <v>79710991</v>
      </c>
      <c r="K65" s="58">
        <v>2</v>
      </c>
      <c r="L65" s="58"/>
      <c r="M65" s="49"/>
      <c r="N65" s="49"/>
      <c r="O65" s="49">
        <v>-26.394699576800001</v>
      </c>
      <c r="P65" s="49">
        <v>28.395210208999998</v>
      </c>
      <c r="Q65" s="49">
        <v>-26.392966000000001</v>
      </c>
      <c r="R65" s="49">
        <v>28.397794999999999</v>
      </c>
      <c r="S65" s="49">
        <v>-26.393922</v>
      </c>
      <c r="T65" s="49">
        <v>28.396369</v>
      </c>
      <c r="U65" s="49">
        <v>-26.393922</v>
      </c>
      <c r="V65" s="49">
        <v>28.396369</v>
      </c>
      <c r="W65" s="49">
        <v>-26.393560999999998</v>
      </c>
      <c r="X65" s="49">
        <v>28.395917000000001</v>
      </c>
      <c r="Y65" s="29">
        <f t="shared" si="44"/>
        <v>333.70957750338692</v>
      </c>
      <c r="Z65" s="29">
        <f t="shared" si="45"/>
        <v>184.08392471598356</v>
      </c>
      <c r="AA65" s="29">
        <f t="shared" si="46"/>
        <v>184.08392471598356</v>
      </c>
      <c r="AB65" s="29">
        <f t="shared" si="47"/>
        <v>216.78271055946198</v>
      </c>
      <c r="AC65" s="29">
        <f t="shared" si="48"/>
        <v>0</v>
      </c>
      <c r="AD65" s="29">
        <f t="shared" si="49"/>
        <v>61.424678445449075</v>
      </c>
      <c r="AE65" s="29">
        <f t="shared" si="50"/>
        <v>61.424678445449075</v>
      </c>
      <c r="AF65" s="30" t="str">
        <f t="shared" si="51"/>
        <v/>
      </c>
      <c r="AG65" s="30" t="str">
        <f t="shared" si="52"/>
        <v/>
      </c>
      <c r="AH65" s="30" t="str">
        <f t="shared" si="53"/>
        <v/>
      </c>
      <c r="AI65" s="30" t="str">
        <f t="shared" si="54"/>
        <v/>
      </c>
      <c r="AJ65" s="30" t="str">
        <f t="shared" si="55"/>
        <v>Correct</v>
      </c>
      <c r="AK65" s="30" t="str">
        <f t="shared" si="56"/>
        <v>Correct</v>
      </c>
      <c r="AL65" s="30" t="str">
        <f t="shared" si="57"/>
        <v>Correct</v>
      </c>
      <c r="AM65" s="31">
        <f t="shared" si="58"/>
        <v>3</v>
      </c>
      <c r="AN65" s="32">
        <f t="shared" si="59"/>
        <v>0.42857142857142855</v>
      </c>
      <c r="AO65" s="78"/>
      <c r="AP65" s="51">
        <f t="shared" si="60"/>
        <v>0</v>
      </c>
      <c r="AQ65" s="51">
        <f t="shared" si="61"/>
        <v>2</v>
      </c>
      <c r="AR65" s="51">
        <f t="shared" si="62"/>
        <v>2</v>
      </c>
      <c r="AS65" s="51">
        <f t="shared" si="63"/>
        <v>2</v>
      </c>
      <c r="AT65" s="51">
        <f t="shared" si="64"/>
        <v>2</v>
      </c>
      <c r="AU65" s="51">
        <f t="shared" si="65"/>
        <v>0</v>
      </c>
      <c r="AV65" s="51">
        <f t="shared" si="66"/>
        <v>2</v>
      </c>
      <c r="AW65" s="51">
        <f t="shared" si="67"/>
        <v>3</v>
      </c>
      <c r="AX65" s="51">
        <f t="shared" si="68"/>
        <v>4</v>
      </c>
      <c r="AY65" s="40" t="str">
        <f t="shared" si="69"/>
        <v/>
      </c>
      <c r="AZ65" s="40">
        <f t="shared" si="70"/>
        <v>0</v>
      </c>
      <c r="BA65" s="40">
        <f t="shared" si="71"/>
        <v>0</v>
      </c>
      <c r="BB65" s="40">
        <f t="shared" si="72"/>
        <v>61.424678445449075</v>
      </c>
      <c r="BC65" s="51" t="str">
        <f t="shared" ca="1" si="73"/>
        <v>Dooblo 2</v>
      </c>
      <c r="BD65" s="51">
        <f t="shared" si="74"/>
        <v>23466134</v>
      </c>
      <c r="BE65" s="51">
        <f t="shared" ca="1" si="75"/>
        <v>28.396369</v>
      </c>
      <c r="BF65" s="51">
        <f t="shared" ca="1" si="76"/>
        <v>-26.393922</v>
      </c>
    </row>
    <row r="66" spans="2:58" x14ac:dyDescent="0.3">
      <c r="B66" s="58">
        <v>23466135</v>
      </c>
      <c r="C66" s="58"/>
      <c r="D66" s="58"/>
      <c r="E66" s="71"/>
      <c r="F66" s="70"/>
      <c r="G66" s="58"/>
      <c r="H66" s="58"/>
      <c r="I66" s="58"/>
      <c r="J66" s="58">
        <v>76410306</v>
      </c>
      <c r="K66" s="58" t="s">
        <v>69</v>
      </c>
      <c r="L66" s="58"/>
      <c r="M66" s="49"/>
      <c r="N66" s="49"/>
      <c r="O66" s="49">
        <v>-26.1390790196</v>
      </c>
      <c r="P66" s="49">
        <v>27.657135540100001</v>
      </c>
      <c r="Q66" s="49">
        <v>-26.139489000000001</v>
      </c>
      <c r="R66" s="49">
        <v>27.656739000000002</v>
      </c>
      <c r="S66" s="49">
        <v>-26.139101</v>
      </c>
      <c r="T66" s="49">
        <v>27.657056999999998</v>
      </c>
      <c r="U66" s="49">
        <v>-26.139101</v>
      </c>
      <c r="V66" s="49">
        <v>27.657056999999998</v>
      </c>
      <c r="W66" s="49">
        <v>-26.138964000000001</v>
      </c>
      <c r="X66" s="49">
        <v>27.657118000000001</v>
      </c>
      <c r="Y66" s="29">
        <f t="shared" si="44"/>
        <v>59.788589493455781</v>
      </c>
      <c r="Z66" s="29">
        <f t="shared" si="45"/>
        <v>52.064026930204619</v>
      </c>
      <c r="AA66" s="29">
        <f t="shared" si="46"/>
        <v>52.064026930204619</v>
      </c>
      <c r="AB66" s="29">
        <f t="shared" si="47"/>
        <v>66.705880262722729</v>
      </c>
      <c r="AC66" s="29">
        <f t="shared" si="48"/>
        <v>9.4935297966003418E-2</v>
      </c>
      <c r="AD66" s="29">
        <f t="shared" si="49"/>
        <v>15.102173998592594</v>
      </c>
      <c r="AE66" s="29">
        <f t="shared" si="50"/>
        <v>15.102173998592594</v>
      </c>
      <c r="AF66" s="30" t="str">
        <f t="shared" si="51"/>
        <v>Correct</v>
      </c>
      <c r="AG66" s="30" t="str">
        <f t="shared" si="52"/>
        <v>Correct</v>
      </c>
      <c r="AH66" s="30" t="str">
        <f t="shared" si="53"/>
        <v>Correct</v>
      </c>
      <c r="AI66" s="30" t="str">
        <f t="shared" si="54"/>
        <v>Correct</v>
      </c>
      <c r="AJ66" s="30" t="str">
        <f t="shared" si="55"/>
        <v>Correct</v>
      </c>
      <c r="AK66" s="30" t="str">
        <f t="shared" si="56"/>
        <v>Correct</v>
      </c>
      <c r="AL66" s="30" t="str">
        <f t="shared" si="57"/>
        <v>Correct</v>
      </c>
      <c r="AM66" s="31">
        <f t="shared" si="58"/>
        <v>7</v>
      </c>
      <c r="AN66" s="32">
        <f t="shared" si="59"/>
        <v>1</v>
      </c>
      <c r="AO66" s="78"/>
      <c r="AP66" s="51">
        <f t="shared" si="60"/>
        <v>3</v>
      </c>
      <c r="AQ66" s="51">
        <f t="shared" si="61"/>
        <v>3</v>
      </c>
      <c r="AR66" s="51">
        <f t="shared" si="62"/>
        <v>3</v>
      </c>
      <c r="AS66" s="51">
        <f t="shared" si="63"/>
        <v>3</v>
      </c>
      <c r="AT66" s="51">
        <f t="shared" si="64"/>
        <v>3</v>
      </c>
      <c r="AU66" s="51">
        <f t="shared" si="65"/>
        <v>1</v>
      </c>
      <c r="AV66" s="51">
        <f t="shared" si="66"/>
        <v>2</v>
      </c>
      <c r="AW66" s="51">
        <f t="shared" si="67"/>
        <v>3</v>
      </c>
      <c r="AX66" s="51">
        <f t="shared" si="68"/>
        <v>4</v>
      </c>
      <c r="AY66" s="40">
        <f t="shared" si="69"/>
        <v>52.064026930204619</v>
      </c>
      <c r="AZ66" s="40">
        <f t="shared" si="70"/>
        <v>9.4935297966003418E-2</v>
      </c>
      <c r="BA66" s="40">
        <f t="shared" si="71"/>
        <v>9.4935297966003418E-2</v>
      </c>
      <c r="BB66" s="40">
        <f t="shared" si="72"/>
        <v>15.102173998592594</v>
      </c>
      <c r="BC66" s="51" t="str">
        <f t="shared" ca="1" si="73"/>
        <v>Dooblo 2</v>
      </c>
      <c r="BD66" s="51">
        <f t="shared" si="74"/>
        <v>23466135</v>
      </c>
      <c r="BE66" s="51">
        <f t="shared" ca="1" si="75"/>
        <v>27.657056999999998</v>
      </c>
      <c r="BF66" s="51">
        <f t="shared" ca="1" si="76"/>
        <v>-26.139101</v>
      </c>
    </row>
    <row r="67" spans="2:58" x14ac:dyDescent="0.3">
      <c r="B67" s="58">
        <v>23466389</v>
      </c>
      <c r="C67" s="58"/>
      <c r="D67" s="58"/>
      <c r="E67" s="71"/>
      <c r="F67" s="70"/>
      <c r="G67" s="58"/>
      <c r="H67" s="58"/>
      <c r="I67" s="58"/>
      <c r="J67" s="58">
        <v>79714571</v>
      </c>
      <c r="K67" s="58">
        <v>3</v>
      </c>
      <c r="L67" s="58"/>
      <c r="M67" s="49"/>
      <c r="N67" s="49"/>
      <c r="O67" s="49">
        <v>-26.042420003899998</v>
      </c>
      <c r="P67" s="49">
        <v>28.195165318800001</v>
      </c>
      <c r="Q67" s="49">
        <v>-26.043074000000001</v>
      </c>
      <c r="R67" s="49">
        <v>28.195418</v>
      </c>
      <c r="S67" s="49">
        <v>-26.043074000000001</v>
      </c>
      <c r="T67" s="49">
        <v>28.195418</v>
      </c>
      <c r="U67" s="49">
        <v>-26.043106999999999</v>
      </c>
      <c r="V67" s="49">
        <v>28.195430000000002</v>
      </c>
      <c r="W67" s="49">
        <v>-26.043040000000001</v>
      </c>
      <c r="X67" s="49">
        <v>28.195409999999999</v>
      </c>
      <c r="Y67" s="29">
        <f t="shared" si="44"/>
        <v>69.980259125574932</v>
      </c>
      <c r="Z67" s="29">
        <f t="shared" si="45"/>
        <v>0</v>
      </c>
      <c r="AA67" s="29">
        <f t="shared" si="46"/>
        <v>3.498465558232855</v>
      </c>
      <c r="AB67" s="29">
        <f t="shared" si="47"/>
        <v>3.4478639105950393</v>
      </c>
      <c r="AC67" s="29">
        <f t="shared" si="48"/>
        <v>3.498465558232855</v>
      </c>
      <c r="AD67" s="29">
        <f t="shared" si="49"/>
        <v>3.4478639105950393</v>
      </c>
      <c r="AE67" s="29">
        <f t="shared" si="50"/>
        <v>6.9315771126754466</v>
      </c>
      <c r="AF67" s="30" t="str">
        <f t="shared" si="51"/>
        <v>Correct</v>
      </c>
      <c r="AG67" s="30" t="str">
        <f t="shared" si="52"/>
        <v>Correct</v>
      </c>
      <c r="AH67" s="30" t="str">
        <f t="shared" si="53"/>
        <v>Correct</v>
      </c>
      <c r="AI67" s="30" t="str">
        <f t="shared" si="54"/>
        <v>Correct</v>
      </c>
      <c r="AJ67" s="30" t="str">
        <f t="shared" si="55"/>
        <v>Correct</v>
      </c>
      <c r="AK67" s="30" t="str">
        <f t="shared" si="56"/>
        <v>Correct</v>
      </c>
      <c r="AL67" s="30" t="str">
        <f t="shared" si="57"/>
        <v>Correct</v>
      </c>
      <c r="AM67" s="31">
        <f t="shared" si="58"/>
        <v>7</v>
      </c>
      <c r="AN67" s="32">
        <f t="shared" si="59"/>
        <v>1</v>
      </c>
      <c r="AO67" s="78"/>
      <c r="AP67" s="51">
        <f t="shared" si="60"/>
        <v>3</v>
      </c>
      <c r="AQ67" s="51">
        <f t="shared" si="61"/>
        <v>3</v>
      </c>
      <c r="AR67" s="51">
        <f t="shared" si="62"/>
        <v>3</v>
      </c>
      <c r="AS67" s="51">
        <f t="shared" si="63"/>
        <v>3</v>
      </c>
      <c r="AT67" s="51">
        <f t="shared" si="64"/>
        <v>3</v>
      </c>
      <c r="AU67" s="51">
        <f t="shared" si="65"/>
        <v>1</v>
      </c>
      <c r="AV67" s="51">
        <f t="shared" si="66"/>
        <v>2</v>
      </c>
      <c r="AW67" s="51">
        <f t="shared" si="67"/>
        <v>3</v>
      </c>
      <c r="AX67" s="51">
        <f t="shared" si="68"/>
        <v>4</v>
      </c>
      <c r="AY67" s="40">
        <f t="shared" si="69"/>
        <v>0</v>
      </c>
      <c r="AZ67" s="40">
        <f t="shared" si="70"/>
        <v>0</v>
      </c>
      <c r="BA67" s="40">
        <f t="shared" si="71"/>
        <v>3.498465558232855</v>
      </c>
      <c r="BB67" s="40">
        <f t="shared" si="72"/>
        <v>3.4478639105950393</v>
      </c>
      <c r="BC67" s="51" t="str">
        <f t="shared" ca="1" si="73"/>
        <v>Dooblo 1</v>
      </c>
      <c r="BD67" s="51">
        <f t="shared" si="74"/>
        <v>23466389</v>
      </c>
      <c r="BE67" s="51">
        <f t="shared" ca="1" si="75"/>
        <v>28.195418</v>
      </c>
      <c r="BF67" s="51">
        <f t="shared" ca="1" si="76"/>
        <v>-26.043074000000001</v>
      </c>
    </row>
    <row r="68" spans="2:58" x14ac:dyDescent="0.3">
      <c r="B68" s="58">
        <v>23466538</v>
      </c>
      <c r="C68" s="58"/>
      <c r="D68" s="58"/>
      <c r="E68" s="71"/>
      <c r="F68" s="70"/>
      <c r="G68" s="58"/>
      <c r="H68" s="58"/>
      <c r="I68" s="58"/>
      <c r="J68" s="58">
        <v>79816338</v>
      </c>
      <c r="K68" s="58">
        <v>5</v>
      </c>
      <c r="L68" s="58"/>
      <c r="M68" s="49"/>
      <c r="N68" s="49"/>
      <c r="O68" s="49">
        <v>-25.9932963169</v>
      </c>
      <c r="P68" s="49">
        <v>28.213221806100002</v>
      </c>
      <c r="Q68" s="49">
        <v>-25.993296000000001</v>
      </c>
      <c r="R68" s="49">
        <v>28.213221999999998</v>
      </c>
      <c r="S68" s="49">
        <v>-25.994239</v>
      </c>
      <c r="T68" s="49">
        <v>28.213479</v>
      </c>
      <c r="U68" s="49">
        <v>-25.993296000000001</v>
      </c>
      <c r="V68" s="49">
        <v>28.213221999999998</v>
      </c>
      <c r="W68" s="49">
        <v>-25.993296000000001</v>
      </c>
      <c r="X68" s="49">
        <v>28.213221999999998</v>
      </c>
      <c r="Y68" s="29">
        <f t="shared" si="44"/>
        <v>0</v>
      </c>
      <c r="Z68" s="29">
        <f t="shared" si="45"/>
        <v>96.717405303061057</v>
      </c>
      <c r="AA68" s="29">
        <f t="shared" si="46"/>
        <v>9.4935297966003418E-2</v>
      </c>
      <c r="AB68" s="29">
        <f t="shared" si="47"/>
        <v>9.4935297966003418E-2</v>
      </c>
      <c r="AC68" s="29">
        <f t="shared" si="48"/>
        <v>96.717405303061057</v>
      </c>
      <c r="AD68" s="29">
        <f t="shared" si="49"/>
        <v>96.717405303061057</v>
      </c>
      <c r="AE68" s="29">
        <f t="shared" si="50"/>
        <v>9.4935297966003418E-2</v>
      </c>
      <c r="AF68" s="30" t="str">
        <f t="shared" si="51"/>
        <v>Correct</v>
      </c>
      <c r="AG68" s="30" t="str">
        <f t="shared" si="52"/>
        <v>Correct</v>
      </c>
      <c r="AH68" s="30" t="str">
        <f t="shared" si="53"/>
        <v>Correct</v>
      </c>
      <c r="AI68" s="30" t="str">
        <f t="shared" si="54"/>
        <v>Correct</v>
      </c>
      <c r="AJ68" s="30" t="str">
        <f t="shared" si="55"/>
        <v>Correct</v>
      </c>
      <c r="AK68" s="30" t="str">
        <f t="shared" si="56"/>
        <v>Correct</v>
      </c>
      <c r="AL68" s="30" t="str">
        <f t="shared" si="57"/>
        <v>Correct</v>
      </c>
      <c r="AM68" s="31">
        <f t="shared" si="58"/>
        <v>7</v>
      </c>
      <c r="AN68" s="32">
        <f t="shared" si="59"/>
        <v>1</v>
      </c>
      <c r="AO68" s="78"/>
      <c r="AP68" s="51">
        <f t="shared" si="60"/>
        <v>3</v>
      </c>
      <c r="AQ68" s="51">
        <f t="shared" si="61"/>
        <v>3</v>
      </c>
      <c r="AR68" s="51">
        <f t="shared" si="62"/>
        <v>3</v>
      </c>
      <c r="AS68" s="51">
        <f t="shared" si="63"/>
        <v>3</v>
      </c>
      <c r="AT68" s="51">
        <f t="shared" si="64"/>
        <v>3</v>
      </c>
      <c r="AU68" s="51">
        <f t="shared" si="65"/>
        <v>1</v>
      </c>
      <c r="AV68" s="51">
        <f t="shared" si="66"/>
        <v>2</v>
      </c>
      <c r="AW68" s="51">
        <f t="shared" si="67"/>
        <v>3</v>
      </c>
      <c r="AX68" s="51">
        <f t="shared" si="68"/>
        <v>4</v>
      </c>
      <c r="AY68" s="40">
        <f t="shared" si="69"/>
        <v>9.4935297966003418E-2</v>
      </c>
      <c r="AZ68" s="40">
        <f t="shared" si="70"/>
        <v>96.717405303061057</v>
      </c>
      <c r="BA68" s="40">
        <f t="shared" si="71"/>
        <v>9.4935297966003418E-2</v>
      </c>
      <c r="BB68" s="40">
        <f t="shared" si="72"/>
        <v>9.4935297966003418E-2</v>
      </c>
      <c r="BC68" s="51" t="str">
        <f t="shared" ca="1" si="73"/>
        <v>Dooblo 1</v>
      </c>
      <c r="BD68" s="51">
        <f t="shared" si="74"/>
        <v>23466538</v>
      </c>
      <c r="BE68" s="51">
        <f t="shared" ca="1" si="75"/>
        <v>28.213221999999998</v>
      </c>
      <c r="BF68" s="51">
        <f t="shared" ca="1" si="76"/>
        <v>-25.993296000000001</v>
      </c>
    </row>
    <row r="69" spans="2:58" x14ac:dyDescent="0.3">
      <c r="B69" s="58">
        <v>23466690</v>
      </c>
      <c r="C69" s="58"/>
      <c r="D69" s="58"/>
      <c r="E69" s="71"/>
      <c r="F69" s="70"/>
      <c r="G69" s="58"/>
      <c r="H69" s="58"/>
      <c r="I69" s="58"/>
      <c r="J69" s="58">
        <v>79814213</v>
      </c>
      <c r="K69" s="58">
        <v>5</v>
      </c>
      <c r="L69" s="58"/>
      <c r="M69" s="49"/>
      <c r="N69" s="49"/>
      <c r="O69" s="49">
        <v>-26.1827276888</v>
      </c>
      <c r="P69" s="49">
        <v>28.0298889663</v>
      </c>
      <c r="Q69" s="49">
        <v>-26.182680999999999</v>
      </c>
      <c r="R69" s="49">
        <v>28.029803999999999</v>
      </c>
      <c r="S69" s="49">
        <v>-26.182680999999999</v>
      </c>
      <c r="T69" s="49">
        <v>28.029803999999999</v>
      </c>
      <c r="U69" s="49">
        <v>-26.182680999999999</v>
      </c>
      <c r="V69" s="49">
        <v>28.029803999999999</v>
      </c>
      <c r="W69" s="49">
        <v>-26.182680999999999</v>
      </c>
      <c r="X69" s="49">
        <v>28.029803999999999</v>
      </c>
      <c r="Y69" s="29">
        <f t="shared" si="44"/>
        <v>10.500547791874926</v>
      </c>
      <c r="Z69" s="29">
        <f t="shared" si="45"/>
        <v>0</v>
      </c>
      <c r="AA69" s="29">
        <f t="shared" si="46"/>
        <v>0</v>
      </c>
      <c r="AB69" s="29">
        <f t="shared" si="47"/>
        <v>0</v>
      </c>
      <c r="AC69" s="29">
        <f t="shared" si="48"/>
        <v>0</v>
      </c>
      <c r="AD69" s="29">
        <f t="shared" si="49"/>
        <v>0</v>
      </c>
      <c r="AE69" s="29">
        <f t="shared" si="50"/>
        <v>0</v>
      </c>
      <c r="AF69" s="30" t="str">
        <f t="shared" si="51"/>
        <v>Correct</v>
      </c>
      <c r="AG69" s="30" t="str">
        <f t="shared" si="52"/>
        <v>Correct</v>
      </c>
      <c r="AH69" s="30" t="str">
        <f t="shared" si="53"/>
        <v>Correct</v>
      </c>
      <c r="AI69" s="30" t="str">
        <f t="shared" si="54"/>
        <v>Correct</v>
      </c>
      <c r="AJ69" s="30" t="str">
        <f t="shared" si="55"/>
        <v>Correct</v>
      </c>
      <c r="AK69" s="30" t="str">
        <f t="shared" si="56"/>
        <v>Correct</v>
      </c>
      <c r="AL69" s="30" t="str">
        <f t="shared" si="57"/>
        <v>Correct</v>
      </c>
      <c r="AM69" s="31">
        <f t="shared" si="58"/>
        <v>7</v>
      </c>
      <c r="AN69" s="32">
        <f t="shared" si="59"/>
        <v>1</v>
      </c>
      <c r="AO69" s="78"/>
      <c r="AP69" s="51">
        <f t="shared" si="60"/>
        <v>3</v>
      </c>
      <c r="AQ69" s="51">
        <f t="shared" si="61"/>
        <v>3</v>
      </c>
      <c r="AR69" s="51">
        <f t="shared" si="62"/>
        <v>3</v>
      </c>
      <c r="AS69" s="51">
        <f t="shared" si="63"/>
        <v>3</v>
      </c>
      <c r="AT69" s="51">
        <f t="shared" si="64"/>
        <v>3</v>
      </c>
      <c r="AU69" s="51">
        <f t="shared" si="65"/>
        <v>1</v>
      </c>
      <c r="AV69" s="51">
        <f t="shared" si="66"/>
        <v>2</v>
      </c>
      <c r="AW69" s="51">
        <f t="shared" si="67"/>
        <v>3</v>
      </c>
      <c r="AX69" s="51">
        <f t="shared" si="68"/>
        <v>4</v>
      </c>
      <c r="AY69" s="40">
        <f t="shared" si="69"/>
        <v>0</v>
      </c>
      <c r="AZ69" s="40">
        <f t="shared" si="70"/>
        <v>0</v>
      </c>
      <c r="BA69" s="40">
        <f t="shared" si="71"/>
        <v>0</v>
      </c>
      <c r="BB69" s="40">
        <f t="shared" si="72"/>
        <v>0</v>
      </c>
      <c r="BC69" s="51" t="str">
        <f t="shared" ca="1" si="73"/>
        <v>Dooblo 1</v>
      </c>
      <c r="BD69" s="51">
        <f t="shared" si="74"/>
        <v>23466690</v>
      </c>
      <c r="BE69" s="51">
        <f t="shared" ca="1" si="75"/>
        <v>28.029803999999999</v>
      </c>
      <c r="BF69" s="51">
        <f t="shared" ca="1" si="76"/>
        <v>-26.182680999999999</v>
      </c>
    </row>
    <row r="70" spans="2:58" x14ac:dyDescent="0.3">
      <c r="B70" s="58">
        <v>23466896</v>
      </c>
      <c r="C70" s="58"/>
      <c r="D70" s="58"/>
      <c r="E70" s="71"/>
      <c r="F70" s="70"/>
      <c r="G70" s="58"/>
      <c r="H70" s="58"/>
      <c r="I70" s="58"/>
      <c r="J70" s="58">
        <v>76410306</v>
      </c>
      <c r="K70" s="58">
        <v>1</v>
      </c>
      <c r="L70" s="58"/>
      <c r="M70" s="49"/>
      <c r="N70" s="49"/>
      <c r="O70" s="49">
        <v>-26.1402310223</v>
      </c>
      <c r="P70" s="49">
        <v>27.654788940900001</v>
      </c>
      <c r="Q70" s="49">
        <v>-26.141355000000001</v>
      </c>
      <c r="R70" s="49">
        <v>27.655144</v>
      </c>
      <c r="S70" s="49">
        <v>-26.141158999999998</v>
      </c>
      <c r="T70" s="49">
        <v>27.654976000000001</v>
      </c>
      <c r="U70" s="49">
        <v>-26.141217999999999</v>
      </c>
      <c r="V70" s="49">
        <v>27.655045999999999</v>
      </c>
      <c r="W70" s="49">
        <v>-26.141231000000001</v>
      </c>
      <c r="X70" s="49">
        <v>27.655073000000002</v>
      </c>
      <c r="Y70" s="29">
        <f t="shared" si="44"/>
        <v>117.53216105110332</v>
      </c>
      <c r="Z70" s="29">
        <f t="shared" si="45"/>
        <v>26.863166759199864</v>
      </c>
      <c r="AA70" s="29">
        <f t="shared" si="46"/>
        <v>17.344343777869973</v>
      </c>
      <c r="AB70" s="29">
        <f t="shared" si="47"/>
        <v>14.542463989938526</v>
      </c>
      <c r="AC70" s="29">
        <f t="shared" si="48"/>
        <v>9.7131383516990688</v>
      </c>
      <c r="AD70" s="29">
        <f t="shared" si="49"/>
        <v>12.908408006162553</v>
      </c>
      <c r="AE70" s="29">
        <f t="shared" si="50"/>
        <v>3.2638970816065704</v>
      </c>
      <c r="AF70" s="30" t="str">
        <f t="shared" si="51"/>
        <v/>
      </c>
      <c r="AG70" s="30" t="str">
        <f t="shared" si="52"/>
        <v>Correct</v>
      </c>
      <c r="AH70" s="30" t="str">
        <f t="shared" si="53"/>
        <v>Correct</v>
      </c>
      <c r="AI70" s="30" t="str">
        <f t="shared" si="54"/>
        <v>Correct</v>
      </c>
      <c r="AJ70" s="30" t="str">
        <f t="shared" si="55"/>
        <v>Correct</v>
      </c>
      <c r="AK70" s="30" t="str">
        <f t="shared" si="56"/>
        <v>Correct</v>
      </c>
      <c r="AL70" s="30" t="str">
        <f t="shared" si="57"/>
        <v>Correct</v>
      </c>
      <c r="AM70" s="31">
        <f t="shared" si="58"/>
        <v>6</v>
      </c>
      <c r="AN70" s="32">
        <f t="shared" si="59"/>
        <v>0.8571428571428571</v>
      </c>
      <c r="AO70" s="78"/>
      <c r="AP70" s="51">
        <f t="shared" si="60"/>
        <v>3</v>
      </c>
      <c r="AQ70" s="51">
        <f t="shared" si="61"/>
        <v>3</v>
      </c>
      <c r="AR70" s="51">
        <f t="shared" si="62"/>
        <v>3</v>
      </c>
      <c r="AS70" s="51">
        <f t="shared" si="63"/>
        <v>3</v>
      </c>
      <c r="AT70" s="51">
        <f t="shared" si="64"/>
        <v>3</v>
      </c>
      <c r="AU70" s="51">
        <f t="shared" si="65"/>
        <v>1</v>
      </c>
      <c r="AV70" s="51">
        <f t="shared" si="66"/>
        <v>2</v>
      </c>
      <c r="AW70" s="51">
        <f t="shared" si="67"/>
        <v>3</v>
      </c>
      <c r="AX70" s="51">
        <f t="shared" si="68"/>
        <v>4</v>
      </c>
      <c r="AY70" s="40">
        <f t="shared" si="69"/>
        <v>14.542463989938526</v>
      </c>
      <c r="AZ70" s="40">
        <f t="shared" si="70"/>
        <v>9.7131383516990688</v>
      </c>
      <c r="BA70" s="40">
        <f t="shared" si="71"/>
        <v>3.2638970816065704</v>
      </c>
      <c r="BB70" s="40">
        <f t="shared" si="72"/>
        <v>3.2638970816065704</v>
      </c>
      <c r="BC70" s="51" t="str">
        <f t="shared" ca="1" si="73"/>
        <v>Dooblo 3</v>
      </c>
      <c r="BD70" s="51">
        <f t="shared" si="74"/>
        <v>23466896</v>
      </c>
      <c r="BE70" s="51">
        <f t="shared" ca="1" si="75"/>
        <v>27.655045999999999</v>
      </c>
      <c r="BF70" s="51">
        <f t="shared" ca="1" si="76"/>
        <v>-26.141217999999999</v>
      </c>
    </row>
    <row r="71" spans="2:58" x14ac:dyDescent="0.3">
      <c r="B71" s="58">
        <v>23467052</v>
      </c>
      <c r="C71" s="58"/>
      <c r="D71" s="58"/>
      <c r="E71" s="71"/>
      <c r="F71" s="70"/>
      <c r="G71" s="58"/>
      <c r="H71" s="58"/>
      <c r="I71" s="58"/>
      <c r="J71" s="58">
        <v>79710991</v>
      </c>
      <c r="K71" s="58">
        <v>5</v>
      </c>
      <c r="L71" s="58"/>
      <c r="M71" s="49"/>
      <c r="N71" s="49"/>
      <c r="O71" s="49">
        <v>-26.396712257800001</v>
      </c>
      <c r="P71" s="49">
        <v>28.393885171299999</v>
      </c>
      <c r="Q71" s="49">
        <v>-26.396951999999999</v>
      </c>
      <c r="R71" s="49">
        <v>28.393298999999999</v>
      </c>
      <c r="S71" s="49">
        <v>-26.396951999999999</v>
      </c>
      <c r="T71" s="49">
        <v>28.393298999999999</v>
      </c>
      <c r="U71" s="49">
        <v>-26.396896999999999</v>
      </c>
      <c r="V71" s="49">
        <v>28.393252</v>
      </c>
      <c r="W71" s="49">
        <v>-26.396533000000002</v>
      </c>
      <c r="X71" s="49">
        <v>28.393456</v>
      </c>
      <c r="Y71" s="29">
        <f t="shared" si="44"/>
        <v>69.269662302011255</v>
      </c>
      <c r="Z71" s="29">
        <f t="shared" si="45"/>
        <v>0</v>
      </c>
      <c r="AA71" s="29">
        <f t="shared" si="46"/>
        <v>7.501090155338952</v>
      </c>
      <c r="AB71" s="29">
        <f t="shared" si="47"/>
        <v>44.54903976047575</v>
      </c>
      <c r="AC71" s="29">
        <f t="shared" si="48"/>
        <v>7.501090155338952</v>
      </c>
      <c r="AD71" s="29">
        <f t="shared" si="49"/>
        <v>44.54903976047575</v>
      </c>
      <c r="AE71" s="29">
        <f t="shared" si="50"/>
        <v>42.217717398902451</v>
      </c>
      <c r="AF71" s="30" t="str">
        <f t="shared" si="51"/>
        <v>Correct</v>
      </c>
      <c r="AG71" s="30" t="str">
        <f t="shared" si="52"/>
        <v>Correct</v>
      </c>
      <c r="AH71" s="30" t="str">
        <f t="shared" si="53"/>
        <v>Correct</v>
      </c>
      <c r="AI71" s="30" t="str">
        <f t="shared" si="54"/>
        <v>Correct</v>
      </c>
      <c r="AJ71" s="30" t="str">
        <f t="shared" si="55"/>
        <v>Correct</v>
      </c>
      <c r="AK71" s="30" t="str">
        <f t="shared" si="56"/>
        <v>Correct</v>
      </c>
      <c r="AL71" s="30" t="str">
        <f t="shared" si="57"/>
        <v>Correct</v>
      </c>
      <c r="AM71" s="31">
        <f t="shared" si="58"/>
        <v>7</v>
      </c>
      <c r="AN71" s="32">
        <f t="shared" si="59"/>
        <v>1</v>
      </c>
      <c r="AO71" s="78"/>
      <c r="AP71" s="51">
        <f t="shared" si="60"/>
        <v>3</v>
      </c>
      <c r="AQ71" s="51">
        <f t="shared" si="61"/>
        <v>3</v>
      </c>
      <c r="AR71" s="51">
        <f t="shared" si="62"/>
        <v>3</v>
      </c>
      <c r="AS71" s="51">
        <f t="shared" si="63"/>
        <v>3</v>
      </c>
      <c r="AT71" s="51">
        <f t="shared" si="64"/>
        <v>3</v>
      </c>
      <c r="AU71" s="51">
        <f t="shared" si="65"/>
        <v>1</v>
      </c>
      <c r="AV71" s="51">
        <f t="shared" si="66"/>
        <v>2</v>
      </c>
      <c r="AW71" s="51">
        <f t="shared" si="67"/>
        <v>3</v>
      </c>
      <c r="AX71" s="51">
        <f t="shared" si="68"/>
        <v>4</v>
      </c>
      <c r="AY71" s="40">
        <f t="shared" si="69"/>
        <v>0</v>
      </c>
      <c r="AZ71" s="40">
        <f t="shared" si="70"/>
        <v>0</v>
      </c>
      <c r="BA71" s="40">
        <f t="shared" si="71"/>
        <v>7.501090155338952</v>
      </c>
      <c r="BB71" s="40">
        <f t="shared" si="72"/>
        <v>42.217717398902451</v>
      </c>
      <c r="BC71" s="51" t="str">
        <f t="shared" ca="1" si="73"/>
        <v>Dooblo 1</v>
      </c>
      <c r="BD71" s="51">
        <f t="shared" si="74"/>
        <v>23467052</v>
      </c>
      <c r="BE71" s="51">
        <f t="shared" ca="1" si="75"/>
        <v>28.393298999999999</v>
      </c>
      <c r="BF71" s="51">
        <f t="shared" ca="1" si="76"/>
        <v>-26.396951999999999</v>
      </c>
    </row>
    <row r="72" spans="2:58" x14ac:dyDescent="0.3">
      <c r="B72" s="58">
        <v>23467131</v>
      </c>
      <c r="C72" s="58"/>
      <c r="D72" s="58"/>
      <c r="E72" s="71"/>
      <c r="F72" s="70"/>
      <c r="G72" s="58"/>
      <c r="H72" s="58"/>
      <c r="I72" s="58"/>
      <c r="J72" s="58">
        <v>79914818</v>
      </c>
      <c r="K72" s="58">
        <v>5</v>
      </c>
      <c r="L72" s="58"/>
      <c r="M72" s="49"/>
      <c r="N72" s="49"/>
      <c r="O72" s="49">
        <v>-25.472027412599999</v>
      </c>
      <c r="P72" s="49">
        <v>28.120700796000001</v>
      </c>
      <c r="Q72" s="49">
        <v>-25.541969000000002</v>
      </c>
      <c r="R72" s="49">
        <v>28.056909999999998</v>
      </c>
      <c r="S72" s="49">
        <v>-25.541983999999999</v>
      </c>
      <c r="T72" s="49">
        <v>28.056999000000001</v>
      </c>
      <c r="U72" s="49"/>
      <c r="V72" s="49"/>
      <c r="W72" s="49">
        <v>-25.541896000000001</v>
      </c>
      <c r="X72" s="49">
        <v>28.057055999999999</v>
      </c>
      <c r="Y72" s="29">
        <f t="shared" si="44"/>
        <v>9868.5872370999896</v>
      </c>
      <c r="Z72" s="29">
        <f t="shared" si="45"/>
        <v>10.005657977349092</v>
      </c>
      <c r="AA72" s="29" t="str">
        <f t="shared" si="46"/>
        <v/>
      </c>
      <c r="AB72" s="29">
        <f t="shared" si="47"/>
        <v>17.745030006018901</v>
      </c>
      <c r="AC72" s="29" t="str">
        <f t="shared" si="48"/>
        <v/>
      </c>
      <c r="AD72" s="29">
        <f t="shared" si="49"/>
        <v>10.712134890067837</v>
      </c>
      <c r="AE72" s="29" t="str">
        <f t="shared" si="50"/>
        <v/>
      </c>
      <c r="AF72" s="30" t="str">
        <f t="shared" si="51"/>
        <v/>
      </c>
      <c r="AG72" s="30" t="str">
        <f t="shared" si="52"/>
        <v>Correct</v>
      </c>
      <c r="AH72" s="30" t="str">
        <f t="shared" si="53"/>
        <v/>
      </c>
      <c r="AI72" s="30" t="str">
        <f t="shared" si="54"/>
        <v>Correct</v>
      </c>
      <c r="AJ72" s="30" t="str">
        <f t="shared" si="55"/>
        <v/>
      </c>
      <c r="AK72" s="30" t="str">
        <f t="shared" si="56"/>
        <v>Correct</v>
      </c>
      <c r="AL72" s="30" t="str">
        <f t="shared" si="57"/>
        <v/>
      </c>
      <c r="AM72" s="31">
        <f t="shared" si="58"/>
        <v>3</v>
      </c>
      <c r="AN72" s="32">
        <f t="shared" si="59"/>
        <v>0.42857142857142855</v>
      </c>
      <c r="AO72" s="78"/>
      <c r="AP72" s="51">
        <f t="shared" si="60"/>
        <v>2</v>
      </c>
      <c r="AQ72" s="51">
        <f t="shared" si="61"/>
        <v>2</v>
      </c>
      <c r="AR72" s="51">
        <f t="shared" si="62"/>
        <v>0</v>
      </c>
      <c r="AS72" s="51">
        <f t="shared" si="63"/>
        <v>2</v>
      </c>
      <c r="AT72" s="51">
        <f t="shared" si="64"/>
        <v>2</v>
      </c>
      <c r="AU72" s="51">
        <f t="shared" si="65"/>
        <v>1</v>
      </c>
      <c r="AV72" s="51">
        <f t="shared" si="66"/>
        <v>2</v>
      </c>
      <c r="AW72" s="51">
        <f t="shared" si="67"/>
        <v>0</v>
      </c>
      <c r="AX72" s="51">
        <f t="shared" si="68"/>
        <v>4</v>
      </c>
      <c r="AY72" s="40">
        <f t="shared" si="69"/>
        <v>10.005657977349092</v>
      </c>
      <c r="AZ72" s="40">
        <f t="shared" si="70"/>
        <v>10.005657977349092</v>
      </c>
      <c r="BA72" s="40" t="str">
        <f t="shared" si="71"/>
        <v/>
      </c>
      <c r="BB72" s="40">
        <f t="shared" si="72"/>
        <v>10.712134890067837</v>
      </c>
      <c r="BC72" s="51" t="str">
        <f t="shared" ca="1" si="73"/>
        <v>Dooblo 1</v>
      </c>
      <c r="BD72" s="51">
        <f t="shared" si="74"/>
        <v>23467131</v>
      </c>
      <c r="BE72" s="51">
        <f t="shared" ca="1" si="75"/>
        <v>28.056909999999998</v>
      </c>
      <c r="BF72" s="51">
        <f t="shared" ca="1" si="76"/>
        <v>-25.541969000000002</v>
      </c>
    </row>
    <row r="73" spans="2:58" x14ac:dyDescent="0.3">
      <c r="B73" s="58">
        <v>23467534</v>
      </c>
      <c r="C73" s="58"/>
      <c r="D73" s="58"/>
      <c r="E73" s="71"/>
      <c r="F73" s="70"/>
      <c r="G73" s="58"/>
      <c r="H73" s="58"/>
      <c r="I73" s="58"/>
      <c r="J73" s="58">
        <v>79810128</v>
      </c>
      <c r="K73" s="58">
        <v>1</v>
      </c>
      <c r="L73" s="58"/>
      <c r="M73" s="49"/>
      <c r="N73" s="49"/>
      <c r="O73" s="49">
        <v>-26.4926716531</v>
      </c>
      <c r="P73" s="49">
        <v>27.881051543600002</v>
      </c>
      <c r="Q73" s="49">
        <v>-26.493293999999999</v>
      </c>
      <c r="R73" s="49">
        <v>27.880490999999999</v>
      </c>
      <c r="S73" s="49">
        <v>-26.492716999999999</v>
      </c>
      <c r="T73" s="49">
        <v>27.881184000000001</v>
      </c>
      <c r="U73" s="49">
        <v>-26.492542</v>
      </c>
      <c r="V73" s="49">
        <v>27.881271000000002</v>
      </c>
      <c r="W73" s="49">
        <v>-26.492726000000001</v>
      </c>
      <c r="X73" s="49">
        <v>27.881267000000001</v>
      </c>
      <c r="Y73" s="29">
        <f t="shared" si="44"/>
        <v>87.330618875879338</v>
      </c>
      <c r="Z73" s="29">
        <f t="shared" si="45"/>
        <v>95.677590620458773</v>
      </c>
      <c r="AA73" s="29">
        <f t="shared" si="46"/>
        <v>113.95384008408649</v>
      </c>
      <c r="AB73" s="29">
        <f t="shared" si="47"/>
        <v>102.77253556385402</v>
      </c>
      <c r="AC73" s="29">
        <f t="shared" si="48"/>
        <v>19.734214796817142</v>
      </c>
      <c r="AD73" s="29">
        <f t="shared" si="49"/>
        <v>9.2716360800662034</v>
      </c>
      <c r="AE73" s="29">
        <f t="shared" si="50"/>
        <v>18.090592985488207</v>
      </c>
      <c r="AF73" s="30" t="str">
        <f t="shared" si="51"/>
        <v>Correct</v>
      </c>
      <c r="AG73" s="30" t="str">
        <f t="shared" si="52"/>
        <v>Correct</v>
      </c>
      <c r="AH73" s="30" t="str">
        <f t="shared" si="53"/>
        <v/>
      </c>
      <c r="AI73" s="30" t="str">
        <f t="shared" si="54"/>
        <v/>
      </c>
      <c r="AJ73" s="30" t="str">
        <f t="shared" si="55"/>
        <v>Correct</v>
      </c>
      <c r="AK73" s="30" t="str">
        <f t="shared" si="56"/>
        <v>Correct</v>
      </c>
      <c r="AL73" s="30" t="str">
        <f t="shared" si="57"/>
        <v>Correct</v>
      </c>
      <c r="AM73" s="31">
        <f t="shared" si="58"/>
        <v>5</v>
      </c>
      <c r="AN73" s="32">
        <f t="shared" si="59"/>
        <v>0.7142857142857143</v>
      </c>
      <c r="AO73" s="78"/>
      <c r="AP73" s="51">
        <f t="shared" si="60"/>
        <v>1</v>
      </c>
      <c r="AQ73" s="51">
        <f t="shared" si="61"/>
        <v>3</v>
      </c>
      <c r="AR73" s="51">
        <f t="shared" si="62"/>
        <v>2</v>
      </c>
      <c r="AS73" s="51">
        <f t="shared" si="63"/>
        <v>2</v>
      </c>
      <c r="AT73" s="51">
        <f t="shared" si="64"/>
        <v>3</v>
      </c>
      <c r="AU73" s="51">
        <f t="shared" si="65"/>
        <v>0</v>
      </c>
      <c r="AV73" s="51">
        <f t="shared" si="66"/>
        <v>2</v>
      </c>
      <c r="AW73" s="51">
        <f t="shared" si="67"/>
        <v>0</v>
      </c>
      <c r="AX73" s="51">
        <f t="shared" si="68"/>
        <v>0</v>
      </c>
      <c r="AY73" s="40" t="str">
        <f t="shared" si="69"/>
        <v/>
      </c>
      <c r="AZ73" s="40">
        <f t="shared" si="70"/>
        <v>9.2716360800662034</v>
      </c>
      <c r="BA73" s="40" t="str">
        <f t="shared" si="71"/>
        <v/>
      </c>
      <c r="BB73" s="40" t="str">
        <f t="shared" si="72"/>
        <v/>
      </c>
      <c r="BC73" s="51" t="str">
        <f t="shared" ca="1" si="73"/>
        <v>Dooblo 2</v>
      </c>
      <c r="BD73" s="51">
        <f t="shared" si="74"/>
        <v>23467534</v>
      </c>
      <c r="BE73" s="51">
        <f t="shared" ca="1" si="75"/>
        <v>27.881184000000001</v>
      </c>
      <c r="BF73" s="51">
        <f t="shared" ca="1" si="76"/>
        <v>-26.492716999999999</v>
      </c>
    </row>
    <row r="74" spans="2:58" x14ac:dyDescent="0.3">
      <c r="B74" s="58">
        <v>23467724</v>
      </c>
      <c r="C74" s="58"/>
      <c r="D74" s="58"/>
      <c r="E74" s="71"/>
      <c r="F74" s="70"/>
      <c r="G74" s="58"/>
      <c r="H74" s="58"/>
      <c r="I74" s="58"/>
      <c r="J74" s="58">
        <v>76310533</v>
      </c>
      <c r="K74" s="58">
        <v>1</v>
      </c>
      <c r="L74" s="58"/>
      <c r="M74" s="49"/>
      <c r="N74" s="49"/>
      <c r="O74" s="49">
        <v>-26.0089442003</v>
      </c>
      <c r="P74" s="49">
        <v>27.8789003401</v>
      </c>
      <c r="Q74" s="49">
        <v>-26.008593999999999</v>
      </c>
      <c r="R74" s="49">
        <v>27.877663999999999</v>
      </c>
      <c r="S74" s="49">
        <v>-26.008403999999999</v>
      </c>
      <c r="T74" s="49">
        <v>27.877652000000001</v>
      </c>
      <c r="U74" s="49">
        <v>-26.008429</v>
      </c>
      <c r="V74" s="49">
        <v>27.877649000000002</v>
      </c>
      <c r="W74" s="49">
        <v>-26.008437000000001</v>
      </c>
      <c r="X74" s="49">
        <v>27.877656000000002</v>
      </c>
      <c r="Y74" s="29">
        <f t="shared" si="44"/>
        <v>141.71849575615281</v>
      </c>
      <c r="Z74" s="29">
        <f t="shared" si="45"/>
        <v>18.722964149055834</v>
      </c>
      <c r="AA74" s="29">
        <f t="shared" si="46"/>
        <v>16.303185400668774</v>
      </c>
      <c r="AB74" s="29">
        <f t="shared" si="47"/>
        <v>15.457262476881617</v>
      </c>
      <c r="AC74" s="29">
        <f t="shared" si="48"/>
        <v>2.4792476203678859</v>
      </c>
      <c r="AD74" s="29">
        <f t="shared" si="49"/>
        <v>3.2749237930478348</v>
      </c>
      <c r="AE74" s="29">
        <f t="shared" si="50"/>
        <v>1.1071263105544293</v>
      </c>
      <c r="AF74" s="30" t="str">
        <f t="shared" si="51"/>
        <v/>
      </c>
      <c r="AG74" s="30" t="str">
        <f t="shared" si="52"/>
        <v>Correct</v>
      </c>
      <c r="AH74" s="30" t="str">
        <f t="shared" si="53"/>
        <v>Correct</v>
      </c>
      <c r="AI74" s="30" t="str">
        <f t="shared" si="54"/>
        <v>Correct</v>
      </c>
      <c r="AJ74" s="30" t="str">
        <f t="shared" si="55"/>
        <v>Correct</v>
      </c>
      <c r="AK74" s="30" t="str">
        <f t="shared" si="56"/>
        <v>Correct</v>
      </c>
      <c r="AL74" s="30" t="str">
        <f t="shared" si="57"/>
        <v>Correct</v>
      </c>
      <c r="AM74" s="31">
        <f t="shared" si="58"/>
        <v>6</v>
      </c>
      <c r="AN74" s="32">
        <f t="shared" si="59"/>
        <v>0.8571428571428571</v>
      </c>
      <c r="AO74" s="78"/>
      <c r="AP74" s="51">
        <f t="shared" si="60"/>
        <v>3</v>
      </c>
      <c r="AQ74" s="51">
        <f t="shared" si="61"/>
        <v>3</v>
      </c>
      <c r="AR74" s="51">
        <f t="shared" si="62"/>
        <v>3</v>
      </c>
      <c r="AS74" s="51">
        <f t="shared" si="63"/>
        <v>3</v>
      </c>
      <c r="AT74" s="51">
        <f t="shared" si="64"/>
        <v>3</v>
      </c>
      <c r="AU74" s="51">
        <f t="shared" si="65"/>
        <v>1</v>
      </c>
      <c r="AV74" s="51">
        <f t="shared" si="66"/>
        <v>2</v>
      </c>
      <c r="AW74" s="51">
        <f t="shared" si="67"/>
        <v>3</v>
      </c>
      <c r="AX74" s="51">
        <f t="shared" si="68"/>
        <v>4</v>
      </c>
      <c r="AY74" s="40">
        <f t="shared" si="69"/>
        <v>15.457262476881617</v>
      </c>
      <c r="AZ74" s="40">
        <f t="shared" si="70"/>
        <v>2.4792476203678859</v>
      </c>
      <c r="BA74" s="40">
        <f t="shared" si="71"/>
        <v>1.1071263105544293</v>
      </c>
      <c r="BB74" s="40">
        <f t="shared" si="72"/>
        <v>1.1071263105544293</v>
      </c>
      <c r="BC74" s="51" t="str">
        <f t="shared" ca="1" si="73"/>
        <v>Dooblo 3</v>
      </c>
      <c r="BD74" s="51">
        <f t="shared" si="74"/>
        <v>23467724</v>
      </c>
      <c r="BE74" s="51">
        <f t="shared" ca="1" si="75"/>
        <v>27.877649000000002</v>
      </c>
      <c r="BF74" s="51">
        <f t="shared" ca="1" si="76"/>
        <v>-26.008429</v>
      </c>
    </row>
    <row r="75" spans="2:58" x14ac:dyDescent="0.3">
      <c r="B75" s="58">
        <v>23467819</v>
      </c>
      <c r="C75" s="58"/>
      <c r="D75" s="58"/>
      <c r="E75" s="71"/>
      <c r="F75" s="70"/>
      <c r="G75" s="58"/>
      <c r="H75" s="58"/>
      <c r="I75" s="58"/>
      <c r="J75" s="58">
        <v>79810928</v>
      </c>
      <c r="K75" s="58">
        <v>4</v>
      </c>
      <c r="L75" s="58"/>
      <c r="M75" s="49"/>
      <c r="N75" s="49"/>
      <c r="O75" s="49">
        <v>-26.3175514896</v>
      </c>
      <c r="P75" s="49">
        <v>27.853360928600001</v>
      </c>
      <c r="Q75" s="49">
        <v>-26.317551000000002</v>
      </c>
      <c r="R75" s="49">
        <v>27.853361</v>
      </c>
      <c r="S75" s="49">
        <v>-26.317551000000002</v>
      </c>
      <c r="T75" s="49">
        <v>27.853361</v>
      </c>
      <c r="U75" s="49">
        <v>-26.317551000000002</v>
      </c>
      <c r="V75" s="49">
        <v>27.853361</v>
      </c>
      <c r="W75" s="49">
        <v>-26.317551000000002</v>
      </c>
      <c r="X75" s="49">
        <v>27.853361</v>
      </c>
      <c r="Y75" s="29">
        <f t="shared" si="44"/>
        <v>9.4935297966003418E-2</v>
      </c>
      <c r="Z75" s="29">
        <f t="shared" si="45"/>
        <v>0</v>
      </c>
      <c r="AA75" s="29">
        <f t="shared" si="46"/>
        <v>0</v>
      </c>
      <c r="AB75" s="29">
        <f t="shared" si="47"/>
        <v>0</v>
      </c>
      <c r="AC75" s="29">
        <f t="shared" si="48"/>
        <v>0</v>
      </c>
      <c r="AD75" s="29">
        <f t="shared" si="49"/>
        <v>0</v>
      </c>
      <c r="AE75" s="29">
        <f t="shared" si="50"/>
        <v>0</v>
      </c>
      <c r="AF75" s="30" t="str">
        <f t="shared" si="51"/>
        <v>Correct</v>
      </c>
      <c r="AG75" s="30" t="str">
        <f t="shared" si="52"/>
        <v>Correct</v>
      </c>
      <c r="AH75" s="30" t="str">
        <f t="shared" si="53"/>
        <v>Correct</v>
      </c>
      <c r="AI75" s="30" t="str">
        <f t="shared" si="54"/>
        <v>Correct</v>
      </c>
      <c r="AJ75" s="30" t="str">
        <f t="shared" si="55"/>
        <v>Correct</v>
      </c>
      <c r="AK75" s="30" t="str">
        <f t="shared" si="56"/>
        <v>Correct</v>
      </c>
      <c r="AL75" s="30" t="str">
        <f t="shared" si="57"/>
        <v>Correct</v>
      </c>
      <c r="AM75" s="31">
        <f t="shared" si="58"/>
        <v>7</v>
      </c>
      <c r="AN75" s="32">
        <f t="shared" si="59"/>
        <v>1</v>
      </c>
      <c r="AO75" s="78"/>
      <c r="AP75" s="51">
        <f t="shared" si="60"/>
        <v>3</v>
      </c>
      <c r="AQ75" s="51">
        <f t="shared" si="61"/>
        <v>3</v>
      </c>
      <c r="AR75" s="51">
        <f t="shared" si="62"/>
        <v>3</v>
      </c>
      <c r="AS75" s="51">
        <f t="shared" si="63"/>
        <v>3</v>
      </c>
      <c r="AT75" s="51">
        <f t="shared" si="64"/>
        <v>3</v>
      </c>
      <c r="AU75" s="51">
        <f t="shared" si="65"/>
        <v>1</v>
      </c>
      <c r="AV75" s="51">
        <f t="shared" si="66"/>
        <v>2</v>
      </c>
      <c r="AW75" s="51">
        <f t="shared" si="67"/>
        <v>3</v>
      </c>
      <c r="AX75" s="51">
        <f t="shared" si="68"/>
        <v>4</v>
      </c>
      <c r="AY75" s="40">
        <f t="shared" si="69"/>
        <v>0</v>
      </c>
      <c r="AZ75" s="40">
        <f t="shared" si="70"/>
        <v>0</v>
      </c>
      <c r="BA75" s="40">
        <f t="shared" si="71"/>
        <v>0</v>
      </c>
      <c r="BB75" s="40">
        <f t="shared" si="72"/>
        <v>0</v>
      </c>
      <c r="BC75" s="51" t="str">
        <f t="shared" ca="1" si="73"/>
        <v>Dooblo 1</v>
      </c>
      <c r="BD75" s="51">
        <f t="shared" si="74"/>
        <v>23467819</v>
      </c>
      <c r="BE75" s="51">
        <f t="shared" ca="1" si="75"/>
        <v>27.853361</v>
      </c>
      <c r="BF75" s="51">
        <f t="shared" ca="1" si="76"/>
        <v>-26.317551000000002</v>
      </c>
    </row>
    <row r="76" spans="2:58" x14ac:dyDescent="0.3">
      <c r="B76" s="58">
        <v>23467837</v>
      </c>
      <c r="C76" s="58"/>
      <c r="D76" s="58"/>
      <c r="E76" s="71"/>
      <c r="F76" s="70"/>
      <c r="G76" s="58"/>
      <c r="H76" s="58"/>
      <c r="I76" s="58"/>
      <c r="J76" s="58">
        <v>76410306</v>
      </c>
      <c r="K76" s="58">
        <v>4</v>
      </c>
      <c r="L76" s="58"/>
      <c r="M76" s="49"/>
      <c r="N76" s="49"/>
      <c r="O76" s="49">
        <v>-26.138735134099999</v>
      </c>
      <c r="P76" s="49">
        <v>27.657275117600001</v>
      </c>
      <c r="Q76" s="49">
        <v>-26.141231000000001</v>
      </c>
      <c r="R76" s="49">
        <v>27.655073000000002</v>
      </c>
      <c r="S76" s="49">
        <v>-26.140215999999999</v>
      </c>
      <c r="T76" s="49">
        <v>27.654836</v>
      </c>
      <c r="U76" s="49">
        <v>-26.140467000000001</v>
      </c>
      <c r="V76" s="49">
        <v>27.655041000000001</v>
      </c>
      <c r="W76" s="49">
        <v>-26.140139000000001</v>
      </c>
      <c r="X76" s="49">
        <v>27.654551999999999</v>
      </c>
      <c r="Y76" s="29">
        <f t="shared" si="44"/>
        <v>346.9667081748189</v>
      </c>
      <c r="Z76" s="29">
        <f t="shared" si="45"/>
        <v>103.38445230882165</v>
      </c>
      <c r="AA76" s="29">
        <f t="shared" si="46"/>
        <v>75.331742184740364</v>
      </c>
      <c r="AB76" s="29">
        <f t="shared" si="47"/>
        <v>122.16332277970498</v>
      </c>
      <c r="AC76" s="29">
        <f t="shared" si="48"/>
        <v>33.626800844828608</v>
      </c>
      <c r="AD76" s="29">
        <f t="shared" si="49"/>
        <v>32.47730854502251</v>
      </c>
      <c r="AE76" s="29">
        <f t="shared" si="50"/>
        <v>63.247146666412178</v>
      </c>
      <c r="AF76" s="30" t="str">
        <f t="shared" si="51"/>
        <v/>
      </c>
      <c r="AG76" s="30" t="str">
        <f t="shared" si="52"/>
        <v/>
      </c>
      <c r="AH76" s="30" t="str">
        <f t="shared" si="53"/>
        <v>Correct</v>
      </c>
      <c r="AI76" s="30" t="str">
        <f t="shared" si="54"/>
        <v/>
      </c>
      <c r="AJ76" s="30" t="str">
        <f t="shared" si="55"/>
        <v>Correct</v>
      </c>
      <c r="AK76" s="30" t="str">
        <f t="shared" si="56"/>
        <v>Correct</v>
      </c>
      <c r="AL76" s="30" t="str">
        <f t="shared" si="57"/>
        <v>Correct</v>
      </c>
      <c r="AM76" s="31">
        <f t="shared" si="58"/>
        <v>4</v>
      </c>
      <c r="AN76" s="32">
        <f t="shared" si="59"/>
        <v>0.5714285714285714</v>
      </c>
      <c r="AO76" s="78"/>
      <c r="AP76" s="51">
        <f t="shared" si="60"/>
        <v>1</v>
      </c>
      <c r="AQ76" s="51">
        <f t="shared" si="61"/>
        <v>2</v>
      </c>
      <c r="AR76" s="51">
        <f t="shared" si="62"/>
        <v>3</v>
      </c>
      <c r="AS76" s="51">
        <f t="shared" si="63"/>
        <v>2</v>
      </c>
      <c r="AT76" s="51">
        <f t="shared" si="64"/>
        <v>3</v>
      </c>
      <c r="AU76" s="51">
        <f t="shared" si="65"/>
        <v>0</v>
      </c>
      <c r="AV76" s="51">
        <f t="shared" si="66"/>
        <v>0</v>
      </c>
      <c r="AW76" s="51">
        <f t="shared" si="67"/>
        <v>3</v>
      </c>
      <c r="AX76" s="51">
        <f t="shared" si="68"/>
        <v>0</v>
      </c>
      <c r="AY76" s="40" t="str">
        <f t="shared" si="69"/>
        <v/>
      </c>
      <c r="AZ76" s="40" t="str">
        <f t="shared" si="70"/>
        <v/>
      </c>
      <c r="BA76" s="40">
        <f t="shared" si="71"/>
        <v>33.626800844828608</v>
      </c>
      <c r="BB76" s="40" t="str">
        <f t="shared" si="72"/>
        <v/>
      </c>
      <c r="BC76" s="51" t="str">
        <f t="shared" ca="1" si="73"/>
        <v>Dooblo 3</v>
      </c>
      <c r="BD76" s="51">
        <f t="shared" si="74"/>
        <v>23467837</v>
      </c>
      <c r="BE76" s="51">
        <f t="shared" ca="1" si="75"/>
        <v>27.655041000000001</v>
      </c>
      <c r="BF76" s="51">
        <f t="shared" ca="1" si="76"/>
        <v>-26.140467000000001</v>
      </c>
    </row>
    <row r="77" spans="2:58" x14ac:dyDescent="0.3">
      <c r="B77" s="58">
        <v>23467912</v>
      </c>
      <c r="C77" s="58"/>
      <c r="D77" s="58"/>
      <c r="E77" s="71"/>
      <c r="F77" s="70"/>
      <c r="G77" s="58"/>
      <c r="H77" s="58"/>
      <c r="I77" s="58"/>
      <c r="J77" s="58">
        <v>76310533</v>
      </c>
      <c r="K77" s="58">
        <v>4</v>
      </c>
      <c r="L77" s="58"/>
      <c r="M77" s="49"/>
      <c r="N77" s="49"/>
      <c r="O77" s="49">
        <v>-26.0100359809</v>
      </c>
      <c r="P77" s="49">
        <v>27.879319673299999</v>
      </c>
      <c r="Q77" s="49">
        <v>-26.009314</v>
      </c>
      <c r="R77" s="49">
        <v>27.878776999999999</v>
      </c>
      <c r="S77" s="49">
        <v>-26.009314</v>
      </c>
      <c r="T77" s="49">
        <v>27.878776999999999</v>
      </c>
      <c r="U77" s="49">
        <v>-26.009352</v>
      </c>
      <c r="V77" s="49">
        <v>27.878900000000002</v>
      </c>
      <c r="W77" s="49">
        <v>-26.009426000000001</v>
      </c>
      <c r="X77" s="49">
        <v>27.878917000000001</v>
      </c>
      <c r="Y77" s="29">
        <f t="shared" si="44"/>
        <v>93.150202815583057</v>
      </c>
      <c r="Z77" s="29">
        <f t="shared" si="45"/>
        <v>0</v>
      </c>
      <c r="AA77" s="29">
        <f t="shared" si="46"/>
        <v>14.177816791278941</v>
      </c>
      <c r="AB77" s="29">
        <f t="shared" si="47"/>
        <v>19.066638476852305</v>
      </c>
      <c r="AC77" s="29">
        <f t="shared" si="48"/>
        <v>14.177816791278941</v>
      </c>
      <c r="AD77" s="29">
        <f t="shared" si="49"/>
        <v>19.066638476852305</v>
      </c>
      <c r="AE77" s="29">
        <f t="shared" si="50"/>
        <v>7.5148949333834203</v>
      </c>
      <c r="AF77" s="30" t="str">
        <f t="shared" si="51"/>
        <v>Correct</v>
      </c>
      <c r="AG77" s="30" t="str">
        <f t="shared" si="52"/>
        <v>Correct</v>
      </c>
      <c r="AH77" s="30" t="str">
        <f t="shared" si="53"/>
        <v>Correct</v>
      </c>
      <c r="AI77" s="30" t="str">
        <f t="shared" si="54"/>
        <v>Correct</v>
      </c>
      <c r="AJ77" s="30" t="str">
        <f t="shared" si="55"/>
        <v>Correct</v>
      </c>
      <c r="AK77" s="30" t="str">
        <f t="shared" si="56"/>
        <v>Correct</v>
      </c>
      <c r="AL77" s="30" t="str">
        <f t="shared" si="57"/>
        <v>Correct</v>
      </c>
      <c r="AM77" s="31">
        <f t="shared" si="58"/>
        <v>7</v>
      </c>
      <c r="AN77" s="32">
        <f t="shared" si="59"/>
        <v>1</v>
      </c>
      <c r="AO77" s="78"/>
      <c r="AP77" s="51">
        <f t="shared" si="60"/>
        <v>3</v>
      </c>
      <c r="AQ77" s="51">
        <f t="shared" si="61"/>
        <v>3</v>
      </c>
      <c r="AR77" s="51">
        <f t="shared" si="62"/>
        <v>3</v>
      </c>
      <c r="AS77" s="51">
        <f t="shared" si="63"/>
        <v>3</v>
      </c>
      <c r="AT77" s="51">
        <f t="shared" si="64"/>
        <v>3</v>
      </c>
      <c r="AU77" s="51">
        <f t="shared" si="65"/>
        <v>1</v>
      </c>
      <c r="AV77" s="51">
        <f t="shared" si="66"/>
        <v>2</v>
      </c>
      <c r="AW77" s="51">
        <f t="shared" si="67"/>
        <v>3</v>
      </c>
      <c r="AX77" s="51">
        <f t="shared" si="68"/>
        <v>4</v>
      </c>
      <c r="AY77" s="40">
        <f t="shared" si="69"/>
        <v>0</v>
      </c>
      <c r="AZ77" s="40">
        <f t="shared" si="70"/>
        <v>0</v>
      </c>
      <c r="BA77" s="40">
        <f t="shared" si="71"/>
        <v>7.5148949333834203</v>
      </c>
      <c r="BB77" s="40">
        <f t="shared" si="72"/>
        <v>7.5148949333834203</v>
      </c>
      <c r="BC77" s="51" t="str">
        <f t="shared" ca="1" si="73"/>
        <v>Dooblo 1</v>
      </c>
      <c r="BD77" s="51">
        <f t="shared" si="74"/>
        <v>23467912</v>
      </c>
      <c r="BE77" s="51">
        <f t="shared" ca="1" si="75"/>
        <v>27.878776999999999</v>
      </c>
      <c r="BF77" s="51">
        <f t="shared" ca="1" si="76"/>
        <v>-26.009314</v>
      </c>
    </row>
    <row r="78" spans="2:58" x14ac:dyDescent="0.3">
      <c r="B78" s="58">
        <v>23467953</v>
      </c>
      <c r="C78" s="58"/>
      <c r="D78" s="58"/>
      <c r="E78" s="71"/>
      <c r="F78" s="70"/>
      <c r="G78" s="58"/>
      <c r="H78" s="58"/>
      <c r="I78" s="58"/>
      <c r="J78" s="58">
        <v>76310533</v>
      </c>
      <c r="K78" s="58">
        <v>5</v>
      </c>
      <c r="L78" s="58"/>
      <c r="M78" s="49"/>
      <c r="N78" s="49"/>
      <c r="O78" s="49">
        <v>-26.009347945599998</v>
      </c>
      <c r="P78" s="49">
        <v>27.878973633899999</v>
      </c>
      <c r="Q78" s="49">
        <v>-26.008851</v>
      </c>
      <c r="R78" s="49">
        <v>27.878786999999999</v>
      </c>
      <c r="S78" s="49">
        <v>-26.008890000000001</v>
      </c>
      <c r="T78" s="49">
        <v>27.878765000000001</v>
      </c>
      <c r="U78" s="49">
        <v>-26.008714000000001</v>
      </c>
      <c r="V78" s="49">
        <v>27.878701</v>
      </c>
      <c r="W78" s="49">
        <v>-26.008752000000001</v>
      </c>
      <c r="X78" s="49">
        <v>27.878526000000001</v>
      </c>
      <c r="Y78" s="29">
        <f t="shared" si="44"/>
        <v>53.070275103322075</v>
      </c>
      <c r="Z78" s="29">
        <f t="shared" si="45"/>
        <v>4.5479854096219796</v>
      </c>
      <c r="AA78" s="29">
        <f t="shared" si="46"/>
        <v>16.515740744950325</v>
      </c>
      <c r="AB78" s="29">
        <f t="shared" si="47"/>
        <v>30.609825460766736</v>
      </c>
      <c r="AC78" s="29">
        <f t="shared" si="48"/>
        <v>18.70562673072218</v>
      </c>
      <c r="AD78" s="29">
        <f t="shared" si="49"/>
        <v>29.837032939932897</v>
      </c>
      <c r="AE78" s="29">
        <f t="shared" si="50"/>
        <v>19.814431807554598</v>
      </c>
      <c r="AF78" s="30" t="str">
        <f t="shared" si="51"/>
        <v>Correct</v>
      </c>
      <c r="AG78" s="30" t="str">
        <f t="shared" si="52"/>
        <v>Correct</v>
      </c>
      <c r="AH78" s="30" t="str">
        <f t="shared" si="53"/>
        <v>Correct</v>
      </c>
      <c r="AI78" s="30" t="str">
        <f t="shared" si="54"/>
        <v>Correct</v>
      </c>
      <c r="AJ78" s="30" t="str">
        <f t="shared" si="55"/>
        <v>Correct</v>
      </c>
      <c r="AK78" s="30" t="str">
        <f t="shared" si="56"/>
        <v>Correct</v>
      </c>
      <c r="AL78" s="30" t="str">
        <f t="shared" si="57"/>
        <v>Correct</v>
      </c>
      <c r="AM78" s="31">
        <f t="shared" si="58"/>
        <v>7</v>
      </c>
      <c r="AN78" s="32">
        <f t="shared" si="59"/>
        <v>1</v>
      </c>
      <c r="AO78" s="78"/>
      <c r="AP78" s="51">
        <f t="shared" si="60"/>
        <v>3</v>
      </c>
      <c r="AQ78" s="51">
        <f t="shared" si="61"/>
        <v>3</v>
      </c>
      <c r="AR78" s="51">
        <f t="shared" si="62"/>
        <v>3</v>
      </c>
      <c r="AS78" s="51">
        <f t="shared" si="63"/>
        <v>3</v>
      </c>
      <c r="AT78" s="51">
        <f t="shared" si="64"/>
        <v>3</v>
      </c>
      <c r="AU78" s="51">
        <f t="shared" si="65"/>
        <v>1</v>
      </c>
      <c r="AV78" s="51">
        <f t="shared" si="66"/>
        <v>2</v>
      </c>
      <c r="AW78" s="51">
        <f t="shared" si="67"/>
        <v>3</v>
      </c>
      <c r="AX78" s="51">
        <f t="shared" si="68"/>
        <v>4</v>
      </c>
      <c r="AY78" s="40">
        <f t="shared" si="69"/>
        <v>4.5479854096219796</v>
      </c>
      <c r="AZ78" s="40">
        <f t="shared" si="70"/>
        <v>4.5479854096219796</v>
      </c>
      <c r="BA78" s="40">
        <f t="shared" si="71"/>
        <v>16.515740744950325</v>
      </c>
      <c r="BB78" s="40">
        <f t="shared" si="72"/>
        <v>19.814431807554598</v>
      </c>
      <c r="BC78" s="51" t="str">
        <f t="shared" ca="1" si="73"/>
        <v>Dooblo 1</v>
      </c>
      <c r="BD78" s="51">
        <f t="shared" si="74"/>
        <v>23467953</v>
      </c>
      <c r="BE78" s="51">
        <f t="shared" ca="1" si="75"/>
        <v>27.878786999999999</v>
      </c>
      <c r="BF78" s="51">
        <f t="shared" ca="1" si="76"/>
        <v>-26.008851</v>
      </c>
    </row>
    <row r="79" spans="2:58" x14ac:dyDescent="0.3">
      <c r="B79" s="58">
        <v>23468053</v>
      </c>
      <c r="C79" s="58"/>
      <c r="D79" s="58"/>
      <c r="E79" s="71"/>
      <c r="F79" s="70"/>
      <c r="G79" s="58"/>
      <c r="H79" s="58"/>
      <c r="I79" s="58"/>
      <c r="J79" s="58">
        <v>79810928</v>
      </c>
      <c r="K79" s="58">
        <v>3</v>
      </c>
      <c r="L79" s="58"/>
      <c r="M79" s="49"/>
      <c r="N79" s="49"/>
      <c r="O79" s="49">
        <v>-26.318295793699999</v>
      </c>
      <c r="P79" s="49">
        <v>27.854059652299998</v>
      </c>
      <c r="Q79" s="49">
        <v>-26.318296</v>
      </c>
      <c r="R79" s="49">
        <v>27.85406</v>
      </c>
      <c r="S79" s="49">
        <v>-26.318296</v>
      </c>
      <c r="T79" s="49">
        <v>27.85406</v>
      </c>
      <c r="U79" s="49">
        <v>-26.318296</v>
      </c>
      <c r="V79" s="49">
        <v>27.85406</v>
      </c>
      <c r="W79" s="49">
        <v>-26.318296</v>
      </c>
      <c r="X79" s="49">
        <v>27.85406</v>
      </c>
      <c r="Y79" s="29">
        <f t="shared" si="44"/>
        <v>0</v>
      </c>
      <c r="Z79" s="29">
        <f t="shared" si="45"/>
        <v>0</v>
      </c>
      <c r="AA79" s="29">
        <f t="shared" si="46"/>
        <v>0</v>
      </c>
      <c r="AB79" s="29">
        <f t="shared" si="47"/>
        <v>0</v>
      </c>
      <c r="AC79" s="29">
        <f t="shared" si="48"/>
        <v>0</v>
      </c>
      <c r="AD79" s="29">
        <f t="shared" si="49"/>
        <v>0</v>
      </c>
      <c r="AE79" s="29">
        <f t="shared" si="50"/>
        <v>0</v>
      </c>
      <c r="AF79" s="30" t="str">
        <f t="shared" si="51"/>
        <v>Correct</v>
      </c>
      <c r="AG79" s="30" t="str">
        <f t="shared" si="52"/>
        <v>Correct</v>
      </c>
      <c r="AH79" s="30" t="str">
        <f t="shared" si="53"/>
        <v>Correct</v>
      </c>
      <c r="AI79" s="30" t="str">
        <f t="shared" si="54"/>
        <v>Correct</v>
      </c>
      <c r="AJ79" s="30" t="str">
        <f t="shared" si="55"/>
        <v>Correct</v>
      </c>
      <c r="AK79" s="30" t="str">
        <f t="shared" si="56"/>
        <v>Correct</v>
      </c>
      <c r="AL79" s="30" t="str">
        <f t="shared" si="57"/>
        <v>Correct</v>
      </c>
      <c r="AM79" s="31">
        <f t="shared" si="58"/>
        <v>7</v>
      </c>
      <c r="AN79" s="32">
        <f t="shared" si="59"/>
        <v>1</v>
      </c>
      <c r="AO79" s="78"/>
      <c r="AP79" s="51">
        <f t="shared" si="60"/>
        <v>3</v>
      </c>
      <c r="AQ79" s="51">
        <f t="shared" si="61"/>
        <v>3</v>
      </c>
      <c r="AR79" s="51">
        <f t="shared" si="62"/>
        <v>3</v>
      </c>
      <c r="AS79" s="51">
        <f t="shared" si="63"/>
        <v>3</v>
      </c>
      <c r="AT79" s="51">
        <f t="shared" si="64"/>
        <v>3</v>
      </c>
      <c r="AU79" s="51">
        <f t="shared" si="65"/>
        <v>1</v>
      </c>
      <c r="AV79" s="51">
        <f t="shared" si="66"/>
        <v>2</v>
      </c>
      <c r="AW79" s="51">
        <f t="shared" si="67"/>
        <v>3</v>
      </c>
      <c r="AX79" s="51">
        <f t="shared" si="68"/>
        <v>4</v>
      </c>
      <c r="AY79" s="40">
        <f t="shared" si="69"/>
        <v>0</v>
      </c>
      <c r="AZ79" s="40">
        <f t="shared" si="70"/>
        <v>0</v>
      </c>
      <c r="BA79" s="40">
        <f t="shared" si="71"/>
        <v>0</v>
      </c>
      <c r="BB79" s="40">
        <f t="shared" si="72"/>
        <v>0</v>
      </c>
      <c r="BC79" s="51" t="str">
        <f t="shared" ca="1" si="73"/>
        <v>Dooblo 1</v>
      </c>
      <c r="BD79" s="51">
        <f t="shared" si="74"/>
        <v>23468053</v>
      </c>
      <c r="BE79" s="51">
        <f t="shared" ca="1" si="75"/>
        <v>27.85406</v>
      </c>
      <c r="BF79" s="51">
        <f t="shared" ca="1" si="76"/>
        <v>-26.318296</v>
      </c>
    </row>
    <row r="80" spans="2:58" x14ac:dyDescent="0.3">
      <c r="B80" s="58">
        <v>23468258</v>
      </c>
      <c r="C80" s="58"/>
      <c r="D80" s="58"/>
      <c r="E80" s="71"/>
      <c r="F80" s="70"/>
      <c r="G80" s="58"/>
      <c r="H80" s="58"/>
      <c r="I80" s="58"/>
      <c r="J80" s="58">
        <v>76310533</v>
      </c>
      <c r="K80" s="58">
        <v>3</v>
      </c>
      <c r="L80" s="58"/>
      <c r="M80" s="49"/>
      <c r="N80" s="49"/>
      <c r="O80" s="49">
        <v>-26.008020633400001</v>
      </c>
      <c r="P80" s="49">
        <v>27.877330553699998</v>
      </c>
      <c r="Q80" s="49">
        <v>-26.009993999999999</v>
      </c>
      <c r="R80" s="49">
        <v>27.879403</v>
      </c>
      <c r="S80" s="49">
        <v>-26.009993999999999</v>
      </c>
      <c r="T80" s="49">
        <v>27.879403</v>
      </c>
      <c r="U80" s="49">
        <v>-26.009981</v>
      </c>
      <c r="V80" s="49">
        <v>27.879456999999999</v>
      </c>
      <c r="W80" s="49">
        <v>-26.009243000000001</v>
      </c>
      <c r="X80" s="49">
        <v>27.879057</v>
      </c>
      <c r="Y80" s="29">
        <f t="shared" si="44"/>
        <v>301.20820238221359</v>
      </c>
      <c r="Z80" s="29">
        <f t="shared" si="45"/>
        <v>9.4935297966003418E-2</v>
      </c>
      <c r="AA80" s="29">
        <f t="shared" si="46"/>
        <v>6.1393123847173214</v>
      </c>
      <c r="AB80" s="29">
        <f t="shared" si="47"/>
        <v>83.239905909333388</v>
      </c>
      <c r="AC80" s="29">
        <f t="shared" si="48"/>
        <v>6.1393123847173214</v>
      </c>
      <c r="AD80" s="29">
        <f t="shared" si="49"/>
        <v>83.239905909333388</v>
      </c>
      <c r="AE80" s="29">
        <f t="shared" si="50"/>
        <v>85.08787596684941</v>
      </c>
      <c r="AF80" s="30" t="str">
        <f t="shared" si="51"/>
        <v/>
      </c>
      <c r="AG80" s="30" t="str">
        <f t="shared" si="52"/>
        <v>Correct</v>
      </c>
      <c r="AH80" s="30" t="str">
        <f t="shared" si="53"/>
        <v>Correct</v>
      </c>
      <c r="AI80" s="30" t="str">
        <f t="shared" si="54"/>
        <v>Correct</v>
      </c>
      <c r="AJ80" s="30" t="str">
        <f t="shared" si="55"/>
        <v>Correct</v>
      </c>
      <c r="AK80" s="30" t="str">
        <f t="shared" si="56"/>
        <v>Correct</v>
      </c>
      <c r="AL80" s="30" t="str">
        <f t="shared" si="57"/>
        <v>Correct</v>
      </c>
      <c r="AM80" s="31">
        <f t="shared" si="58"/>
        <v>6</v>
      </c>
      <c r="AN80" s="32">
        <f t="shared" si="59"/>
        <v>0.8571428571428571</v>
      </c>
      <c r="AO80" s="78"/>
      <c r="AP80" s="51">
        <f t="shared" si="60"/>
        <v>3</v>
      </c>
      <c r="AQ80" s="51">
        <f t="shared" si="61"/>
        <v>3</v>
      </c>
      <c r="AR80" s="51">
        <f t="shared" si="62"/>
        <v>3</v>
      </c>
      <c r="AS80" s="51">
        <f t="shared" si="63"/>
        <v>3</v>
      </c>
      <c r="AT80" s="51">
        <f t="shared" si="64"/>
        <v>3</v>
      </c>
      <c r="AU80" s="51">
        <f t="shared" si="65"/>
        <v>1</v>
      </c>
      <c r="AV80" s="51">
        <f t="shared" si="66"/>
        <v>2</v>
      </c>
      <c r="AW80" s="51">
        <f t="shared" si="67"/>
        <v>3</v>
      </c>
      <c r="AX80" s="51">
        <f t="shared" si="68"/>
        <v>4</v>
      </c>
      <c r="AY80" s="40">
        <f t="shared" si="69"/>
        <v>9.4935297966003418E-2</v>
      </c>
      <c r="AZ80" s="40">
        <f t="shared" si="70"/>
        <v>9.4935297966003418E-2</v>
      </c>
      <c r="BA80" s="40">
        <f t="shared" si="71"/>
        <v>6.1393123847173214</v>
      </c>
      <c r="BB80" s="40">
        <f t="shared" si="72"/>
        <v>83.239905909333388</v>
      </c>
      <c r="BC80" s="51" t="str">
        <f t="shared" ca="1" si="73"/>
        <v>Dooblo 1</v>
      </c>
      <c r="BD80" s="51">
        <f t="shared" si="74"/>
        <v>23468258</v>
      </c>
      <c r="BE80" s="51">
        <f t="shared" ca="1" si="75"/>
        <v>27.879403</v>
      </c>
      <c r="BF80" s="51">
        <f t="shared" ca="1" si="76"/>
        <v>-26.009993999999999</v>
      </c>
    </row>
  </sheetData>
  <autoFilter ref="A5:BI46"/>
  <mergeCells count="15">
    <mergeCell ref="BC4:BF4"/>
    <mergeCell ref="Z1:AE1"/>
    <mergeCell ref="AE3:AE4"/>
    <mergeCell ref="Y3:Y4"/>
    <mergeCell ref="Z3:Z4"/>
    <mergeCell ref="AA3:AA4"/>
    <mergeCell ref="AB3:AB4"/>
    <mergeCell ref="AC3:AC4"/>
    <mergeCell ref="AD3:AD4"/>
    <mergeCell ref="W4:X4"/>
    <mergeCell ref="F4:G4"/>
    <mergeCell ref="O4:P4"/>
    <mergeCell ref="Q4:R4"/>
    <mergeCell ref="S4:T4"/>
    <mergeCell ref="U4:V4"/>
  </mergeCells>
  <conditionalFormatting sqref="Y6:AE80">
    <cfRule type="cellIs" dxfId="0" priority="131" operator="greaterThan">
      <formula>101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GPRS Coordinates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Liesl Pearson</dc:creator>
  <cp:lastModifiedBy>Marinus Koekemoer</cp:lastModifiedBy>
  <dcterms:created xsi:type="dcterms:W3CDTF">2015-06-10T10:21:49Z</dcterms:created>
  <dcterms:modified xsi:type="dcterms:W3CDTF">2016-08-02T13:55:09Z</dcterms:modified>
</cp:coreProperties>
</file>